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870" windowHeight="6150"/>
  </bookViews>
  <sheets>
    <sheet name="111,112,119 ВБ" sheetId="6" r:id="rId1"/>
    <sheet name="800 ВБ" sheetId="4" r:id="rId2"/>
    <sheet name="244 ВБ" sheetId="7" r:id="rId3"/>
    <sheet name="111,112,119 МЗ" sheetId="1" r:id="rId4"/>
    <sheet name="800" sheetId="10" r:id="rId5"/>
    <sheet name="244 МЗ" sheetId="5" r:id="rId6"/>
    <sheet name="244 СИЦ" sheetId="8" r:id="rId7"/>
    <sheet name="111,112,119 МЗ 2018-2019" sheetId="9" r:id="rId8"/>
    <sheet name="244 МЗ 2018-2019" sheetId="11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2" i="11" l="1"/>
  <c r="J32" i="1"/>
  <c r="J33" i="1"/>
  <c r="J34" i="1"/>
  <c r="J31" i="1"/>
  <c r="K35" i="1"/>
  <c r="E83" i="1" s="1"/>
  <c r="K32" i="1"/>
  <c r="D69" i="11"/>
  <c r="D121" i="11"/>
  <c r="D108" i="11"/>
  <c r="D95" i="11"/>
  <c r="D82" i="11"/>
  <c r="E45" i="11"/>
  <c r="E60" i="11" s="1"/>
  <c r="F33" i="11"/>
  <c r="F35" i="11" s="1"/>
  <c r="C32" i="11"/>
  <c r="D23" i="11"/>
  <c r="F13" i="11"/>
  <c r="F14" i="11" s="1"/>
  <c r="F123" i="11" l="1"/>
  <c r="E45" i="10" l="1"/>
  <c r="E34" i="10"/>
  <c r="E23" i="10"/>
  <c r="E11" i="10"/>
  <c r="D69" i="5"/>
  <c r="J30" i="9"/>
  <c r="J31" i="9"/>
  <c r="J29" i="9"/>
  <c r="K33" i="9"/>
  <c r="E80" i="9" s="1"/>
  <c r="F80" i="9" s="1"/>
  <c r="J20" i="9"/>
  <c r="E63" i="9" s="1"/>
  <c r="F51" i="9"/>
  <c r="F52" i="9" s="1"/>
  <c r="F43" i="9"/>
  <c r="F44" i="9" s="1"/>
  <c r="D120" i="8"/>
  <c r="D107" i="8"/>
  <c r="D94" i="8"/>
  <c r="D81" i="8"/>
  <c r="E60" i="8"/>
  <c r="F35" i="8"/>
  <c r="D23" i="8"/>
  <c r="F14" i="8"/>
  <c r="D120" i="7"/>
  <c r="D107" i="7"/>
  <c r="D94" i="7"/>
  <c r="D81" i="7"/>
  <c r="E60" i="7"/>
  <c r="F35" i="7"/>
  <c r="D23" i="7"/>
  <c r="F14" i="7"/>
  <c r="E11" i="4"/>
  <c r="E23" i="4"/>
  <c r="E45" i="4"/>
  <c r="E34" i="4"/>
  <c r="F29" i="6"/>
  <c r="F30" i="6" s="1"/>
  <c r="J20" i="6"/>
  <c r="E40" i="6" s="1"/>
  <c r="E47" i="5"/>
  <c r="F122" i="7" l="1"/>
  <c r="J33" i="9"/>
  <c r="J54" i="9"/>
  <c r="J35" i="9"/>
  <c r="E84" i="9"/>
  <c r="E67" i="9"/>
  <c r="F63" i="9"/>
  <c r="F122" i="8"/>
  <c r="E44" i="6"/>
  <c r="F40" i="6"/>
  <c r="F84" i="9" l="1"/>
  <c r="E86" i="9"/>
  <c r="E69" i="9"/>
  <c r="F67" i="9"/>
  <c r="E46" i="6"/>
  <c r="F44" i="6"/>
  <c r="E72" i="9" l="1"/>
  <c r="F72" i="9" s="1"/>
  <c r="F69" i="9"/>
  <c r="F86" i="9"/>
  <c r="F90" i="9" s="1"/>
  <c r="E89" i="9"/>
  <c r="F89" i="9" s="1"/>
  <c r="E49" i="6"/>
  <c r="F49" i="6" s="1"/>
  <c r="F46" i="6"/>
  <c r="F73" i="9" l="1"/>
  <c r="F50" i="6"/>
  <c r="J92" i="9" l="1"/>
  <c r="C34" i="5"/>
  <c r="F37" i="5" l="1"/>
  <c r="F15" i="5"/>
  <c r="D123" i="5"/>
  <c r="D110" i="5"/>
  <c r="D97" i="5"/>
  <c r="D84" i="5"/>
  <c r="E62" i="5"/>
  <c r="D24" i="5"/>
  <c r="F14" i="5"/>
  <c r="F125" i="5" l="1"/>
  <c r="J35" i="1"/>
  <c r="J21" i="1"/>
  <c r="F45" i="1"/>
  <c r="F46" i="1" s="1"/>
  <c r="J37" i="1" l="1"/>
  <c r="E65" i="1"/>
  <c r="F65" i="1" s="1"/>
  <c r="F83" i="1"/>
  <c r="E69" i="1"/>
  <c r="E87" i="1" l="1"/>
  <c r="F87" i="1" s="1"/>
  <c r="E89" i="1"/>
  <c r="F69" i="1"/>
  <c r="E71" i="1"/>
  <c r="F89" i="1" l="1"/>
  <c r="E92" i="1"/>
  <c r="F92" i="1" s="1"/>
  <c r="F71" i="1"/>
  <c r="E74" i="1"/>
  <c r="F74" i="1" s="1"/>
  <c r="F93" i="1" l="1"/>
  <c r="F75" i="1"/>
  <c r="J95" i="1" s="1"/>
  <c r="F53" i="1" l="1"/>
  <c r="F54" i="1" s="1"/>
  <c r="J56" i="1" s="1"/>
</calcChain>
</file>

<file path=xl/sharedStrings.xml><?xml version="1.0" encoding="utf-8"?>
<sst xmlns="http://schemas.openxmlformats.org/spreadsheetml/2006/main" count="991" uniqueCount="171">
  <si>
    <t>Расчеты (обоснования)</t>
  </si>
  <si>
    <t>к плану фмнансово-хозяйственной деятельности</t>
  </si>
  <si>
    <t>1. Расчеты (обоснования) выплат персоналу (строка 210)</t>
  </si>
  <si>
    <t>1.1. Расчеты (обоснования) расходов на оплату труда</t>
  </si>
  <si>
    <t xml:space="preserve">№п/п </t>
  </si>
  <si>
    <t>Должность, группа должностей</t>
  </si>
  <si>
    <t>Среднемесячный размер оплаты труда на одного работника, руб.</t>
  </si>
  <si>
    <t>всего</t>
  </si>
  <si>
    <t>в том числе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</si>
  <si>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</si>
  <si>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</si>
  <si>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</si>
  <si>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</si>
  <si>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 xml:space="preserve">Районный коэффициент </t>
  </si>
  <si>
    <t>АУП</t>
  </si>
  <si>
    <t>ППП</t>
  </si>
  <si>
    <t>ПП</t>
  </si>
  <si>
    <t>УВП, МОП</t>
  </si>
  <si>
    <t>итого:</t>
  </si>
  <si>
    <t>Х</t>
  </si>
  <si>
    <t>Установленная численность, единиц</t>
  </si>
  <si>
    <t>Источник финансового обеспечения :</t>
  </si>
  <si>
    <t>Код видов расходов:</t>
  </si>
  <si>
    <t>№ п/п</t>
  </si>
  <si>
    <t>Наименование расходов</t>
  </si>
  <si>
    <t>Численность работников, получающих пособие</t>
  </si>
  <si>
    <t>Количество выплат в год на одного работника</t>
  </si>
  <si>
    <t>Размер выплат (пособия) в месяц, руб.</t>
  </si>
  <si>
    <t>Сумма, руб. (гр.3х гр.4х гр.5)</t>
  </si>
  <si>
    <t>Пособие по уходу за ребенком до 3-х лет</t>
  </si>
  <si>
    <t>1.2. Расчеты (обоснования) выплаты персоналу по уходу за ребенком</t>
  </si>
  <si>
    <t>Наименование государственного внебюджетного фонда</t>
  </si>
  <si>
    <t xml:space="preserve"> Размер базы для начисления страховых взносов, руб.</t>
  </si>
  <si>
    <t>Сумма взноса, руб</t>
  </si>
  <si>
    <t>1.1.</t>
  </si>
  <si>
    <t>1.2.</t>
  </si>
  <si>
    <t>1.3.</t>
  </si>
  <si>
    <t>2.1.</t>
  </si>
  <si>
    <t>2.2.</t>
  </si>
  <si>
    <t>2.3.</t>
  </si>
  <si>
    <t>2.4.</t>
  </si>
  <si>
    <t>2.5.</t>
  </si>
  <si>
    <t>Страховые взносы в Пенсионный фонд Российской Федерации, всего</t>
  </si>
  <si>
    <t>в том числе по ставке 22,0%</t>
  </si>
  <si>
    <t>по ставке 10,0%</t>
  </si>
  <si>
    <t>с применением пониженный тарифов взносов в Пенсионный фонд Российской Федерации для отдельных категорий платильщиков</t>
  </si>
  <si>
    <t>в том числе: 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</si>
  <si>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</si>
  <si>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профессональных заболеваний по ставке 0,2%</t>
  </si>
  <si>
    <t>1.2. Расчеты (обоснования) страховых взносов на обязательное страхование в Пенсионный фонд Российской Федерации,                                                                                                              в Фонд социального страхования Российской Федерации, в Федеральный фонд обязательного медицинского страхования</t>
  </si>
  <si>
    <t>обязательное социальное страхование от несчастных случаев на производстве и профессональных заболеваний по ставке 0,_% *</t>
  </si>
  <si>
    <t>Страховые взносы в Федеральный фонд обязательного медицинского страхования, всего (по ставке 5,1%)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</si>
  <si>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2005г. №179-ФЗ "О страховых тарифах на обязательное социальное страхование от несчастных случаев на производстве и профессиональных заболеваний на 2006 год"  (Собрание законодательства Российской Федерации, 2005, №52, ст. 5592; 2015, №51, ст. 7233)</t>
  </si>
  <si>
    <t>Расчет расходов на оплату труда и расчет страховых взносов произведен согласно норматива по Постановлению от 03.11.2015г. № 657-п</t>
  </si>
  <si>
    <t>5. Расчеты (обоснования) расходов на уплату налогов, сборов и иных платежей</t>
  </si>
  <si>
    <t>5.1. Расчеты (обоснования) на оплату услуг связи</t>
  </si>
  <si>
    <t>Количество номеров</t>
  </si>
  <si>
    <t>Количество платежей в год</t>
  </si>
  <si>
    <t>Стоимость за единицу, руб.</t>
  </si>
  <si>
    <t>Сумма, руб. (гр.3 х гр.4 х гр.5)</t>
  </si>
  <si>
    <t>Услуги связи</t>
  </si>
  <si>
    <t>Услуги интернет</t>
  </si>
  <si>
    <t>Количество договоров</t>
  </si>
  <si>
    <t>Стоимость услуги, руб.</t>
  </si>
  <si>
    <t>5.2. Расчеты (обоснования) на оплату транспортных услуг</t>
  </si>
  <si>
    <t>Тариф (с учетом НДС), руб.</t>
  </si>
  <si>
    <t>Индексация, %</t>
  </si>
  <si>
    <t>Сумма, руб. (гр.4 х гр.5 х гр.6)</t>
  </si>
  <si>
    <t>Водоснабжение (м3)</t>
  </si>
  <si>
    <t>Электроэнергия (кВт*ч)</t>
  </si>
  <si>
    <t>Передача электроэнергии (кВт*ч)</t>
  </si>
  <si>
    <t>Отопление (Гкал)</t>
  </si>
  <si>
    <t>Горячее водоснабжение (м3)</t>
  </si>
  <si>
    <t>5.3. Расчеты (обоснования) на оплату коммунальных услуг</t>
  </si>
  <si>
    <t>5.4. Расчеты (обоснования) расходов на оплату работ, услуг по содержанию имущества</t>
  </si>
  <si>
    <t>Объект</t>
  </si>
  <si>
    <t>Количество работ, услуг</t>
  </si>
  <si>
    <t>Стоимость работ, услуг, руб.</t>
  </si>
  <si>
    <t>5.5. Расчеты (обоснования) расходов на оплату прочих работ, услуг</t>
  </si>
  <si>
    <t>5.6. Расчеты (обоснования) прочих расходов</t>
  </si>
  <si>
    <t>Стоимость , руб.</t>
  </si>
  <si>
    <t>5.7. Расчеты (обоснования) расходов на приобретение основных средств</t>
  </si>
  <si>
    <t>5.8. Расчеты (обоснования) расходов на приобретение материальных запасов</t>
  </si>
  <si>
    <t>Размер потребления ресурсов</t>
  </si>
  <si>
    <t>МДОУ д/с № 81</t>
  </si>
  <si>
    <t>областной бюджет</t>
  </si>
  <si>
    <t>Страховые взносы в Фонд социального страхования Российской Федерации, всего</t>
  </si>
  <si>
    <t>городской бюджет</t>
  </si>
  <si>
    <t>Фонд оплаты труда в год, руб.                              (гр.3х гр.4х (1+гр.8/100)х гр.9х12</t>
  </si>
  <si>
    <t>15, 25</t>
  </si>
  <si>
    <t>8 031 ,03</t>
  </si>
  <si>
    <t>ВСЕГО по КВР 111</t>
  </si>
  <si>
    <t>ВСЕГО по КВР 112</t>
  </si>
  <si>
    <t>ВСЕГО по КВР 119</t>
  </si>
  <si>
    <t xml:space="preserve">Районный      коэффициент </t>
  </si>
  <si>
    <t>Кредиторская задолженность на 01.01.17</t>
  </si>
  <si>
    <t>Количество</t>
  </si>
  <si>
    <t>3. Расчеты (обоснования) расходов на уплату налогов, сборов и иных платежей</t>
  </si>
  <si>
    <t>Налоговая база, руб.</t>
  </si>
  <si>
    <t>Ставка налога, %</t>
  </si>
  <si>
    <t>Сумма исчисленного налога, подлежащего уплате, руб. (гр.3 Х гр.4/100)</t>
  </si>
  <si>
    <t>Налог на имущество</t>
  </si>
  <si>
    <t>итого</t>
  </si>
  <si>
    <t>4. Расчеты (обоснования) прочих расходов (кроме расходов на закупку товаров, работ, услуг)</t>
  </si>
  <si>
    <t>Размер одной выплаты, руб.</t>
  </si>
  <si>
    <t>Количество выплат в год</t>
  </si>
  <si>
    <t>Общая сумма выплат, руб. (гр.3 х гр.4)</t>
  </si>
  <si>
    <t>Расходы на исполнение судебных актов</t>
  </si>
  <si>
    <t>Гос.пошлины</t>
  </si>
  <si>
    <t>Иные налоги</t>
  </si>
  <si>
    <t>Плата за негативное воздействие на окружающую среду</t>
  </si>
  <si>
    <t>Пени</t>
  </si>
  <si>
    <t>Штрафы</t>
  </si>
  <si>
    <t>Здание МДОУ д/с № 81</t>
  </si>
  <si>
    <t>Огнезащитная обработка материалов</t>
  </si>
  <si>
    <t>Поверка качества огнезащитной обработки</t>
  </si>
  <si>
    <t>Зарядка огнетушителей</t>
  </si>
  <si>
    <t>ТО пожарных рукавов и кранов</t>
  </si>
  <si>
    <t>Испытание пожарных лестниц</t>
  </si>
  <si>
    <t>Поверка диэлектрических инструментов</t>
  </si>
  <si>
    <t>Замер сопртивления изоляции</t>
  </si>
  <si>
    <t>ТО кровли</t>
  </si>
  <si>
    <t>Промывка и опрессовка системы отопления</t>
  </si>
  <si>
    <t>ТО системы отпления, ГВС и ХВС</t>
  </si>
  <si>
    <t>ТО средств охраны</t>
  </si>
  <si>
    <t>Вывоз ТБО, м3</t>
  </si>
  <si>
    <t>ТО системы передачи извещения о пожаре</t>
  </si>
  <si>
    <t>Поверка манометров</t>
  </si>
  <si>
    <t>Отключение, включение сети ХВС</t>
  </si>
  <si>
    <t>Обрезка деревьев</t>
  </si>
  <si>
    <t xml:space="preserve">Количество </t>
  </si>
  <si>
    <t>Бухгалтерское обслуживание</t>
  </si>
  <si>
    <t>Обучение по охране труда, пожарной безопасности, по закупкам</t>
  </si>
  <si>
    <t>Питание льготников</t>
  </si>
  <si>
    <t>Защита собственности</t>
  </si>
  <si>
    <t>Сбор и обезвреживание отходов</t>
  </si>
  <si>
    <t>Периодический медосмотр сотрудников</t>
  </si>
  <si>
    <t>Обработка в очагах инфекции</t>
  </si>
  <si>
    <t>Продление сертификата ЭЦП УРМ</t>
  </si>
  <si>
    <t>Продление сертификата ЭЦП Контур</t>
  </si>
  <si>
    <t>Гиг.подготовка и аттестация сотрудников</t>
  </si>
  <si>
    <t>Бак.исслдования песка</t>
  </si>
  <si>
    <t>Приобретение новогодних подарков</t>
  </si>
  <si>
    <t>Лампа светодиодная</t>
  </si>
  <si>
    <t>Светильник накладной</t>
  </si>
  <si>
    <t>внебюджетные средства</t>
  </si>
  <si>
    <t>ВСЕГО по КВР 244</t>
  </si>
  <si>
    <t>Налог на прибыль</t>
  </si>
  <si>
    <t>ТО системы АПС</t>
  </si>
  <si>
    <t>ТО оргтехники</t>
  </si>
  <si>
    <t>Питание воспитанников</t>
  </si>
  <si>
    <t>Вызов мастера</t>
  </si>
  <si>
    <t>Тех.работы на интернет.сайте</t>
  </si>
  <si>
    <t>Приобретение орг.быт.техники</t>
  </si>
  <si>
    <t>Приобретение оборудования</t>
  </si>
  <si>
    <t>Приобретение светодиодных светильников</t>
  </si>
  <si>
    <t>Приобретение канцтоваров</t>
  </si>
  <si>
    <t>Приобретение хозтоваров</t>
  </si>
  <si>
    <t>Ноутбук</t>
  </si>
  <si>
    <t>Набор бизибордов</t>
  </si>
  <si>
    <t>Бизиборд БЗ-1</t>
  </si>
  <si>
    <t>Бизиборд БЗ-4</t>
  </si>
  <si>
    <t>Лабиринт магнитный "Линии"</t>
  </si>
  <si>
    <t>Музыкальные инструменты</t>
  </si>
  <si>
    <t>Установка системы видеонаблюдения</t>
  </si>
  <si>
    <t>к плану финансово-хозяйственной деятельности</t>
  </si>
  <si>
    <t>на плановый период 2018-2019 годы</t>
  </si>
  <si>
    <t>Фонд оплаты труда по факту, руб.                              (гр.3х гр.4х (1+гр.8/100)х гр.9х7,1</t>
  </si>
  <si>
    <t>Обучение по охране труда</t>
  </si>
  <si>
    <t>Игровое оборудование</t>
  </si>
  <si>
    <t>Фонд оплаты труда по факту, руб.                              (гр.3х гр.4х (1+гр.8/100)х гр.9х6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</si>
</sst>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i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/>
    </xf>
    <xf numFmtId="0" fontId="6" fillId="0" borderId="0" xfId="0" applyFont="1" applyAlignment="1"/>
    <xf numFmtId="0" fontId="5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4" fontId="7" fillId="0" borderId="5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" fontId="7" fillId="0" borderId="1" xfId="0" applyNumberFormat="1" applyFont="1" applyBorder="1"/>
    <xf numFmtId="0" fontId="7" fillId="0" borderId="17" xfId="0" applyFont="1" applyBorder="1" applyAlignment="1">
      <alignment horizontal="center"/>
    </xf>
    <xf numFmtId="0" fontId="7" fillId="0" borderId="17" xfId="0" applyFont="1" applyBorder="1"/>
    <xf numFmtId="4" fontId="7" fillId="0" borderId="17" xfId="0" applyNumberFormat="1" applyFont="1" applyBorder="1"/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4" fontId="7" fillId="0" borderId="5" xfId="0" applyNumberFormat="1" applyFont="1" applyBorder="1" applyAlignment="1">
      <alignment wrapText="1"/>
    </xf>
    <xf numFmtId="4" fontId="7" fillId="0" borderId="15" xfId="0" applyNumberFormat="1" applyFont="1" applyBorder="1" applyAlignment="1">
      <alignment horizontal="center" wrapText="1"/>
    </xf>
    <xf numFmtId="4" fontId="4" fillId="0" borderId="16" xfId="0" applyNumberFormat="1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8" fillId="0" borderId="18" xfId="0" applyFont="1" applyBorder="1" applyAlignment="1">
      <alignment horizontal="center"/>
    </xf>
    <xf numFmtId="4" fontId="4" fillId="0" borderId="0" xfId="0" applyNumberFormat="1" applyFont="1" applyBorder="1"/>
    <xf numFmtId="4" fontId="9" fillId="0" borderId="1" xfId="0" applyNumberFormat="1" applyFont="1" applyBorder="1"/>
    <xf numFmtId="0" fontId="9" fillId="0" borderId="1" xfId="0" applyFont="1" applyBorder="1"/>
    <xf numFmtId="4" fontId="9" fillId="0" borderId="17" xfId="0" applyNumberFormat="1" applyFont="1" applyBorder="1"/>
    <xf numFmtId="0" fontId="9" fillId="0" borderId="17" xfId="0" applyFont="1" applyBorder="1"/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/>
    <xf numFmtId="4" fontId="3" fillId="0" borderId="16" xfId="0" applyNumberFormat="1" applyFont="1" applyBorder="1"/>
    <xf numFmtId="0" fontId="7" fillId="0" borderId="20" xfId="0" applyFont="1" applyBorder="1" applyAlignment="1">
      <alignment horizontal="center"/>
    </xf>
    <xf numFmtId="4" fontId="4" fillId="0" borderId="16" xfId="0" applyNumberFormat="1" applyFont="1" applyBorder="1"/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 wrapText="1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" fontId="11" fillId="0" borderId="0" xfId="0" applyNumberFormat="1" applyFont="1" applyBorder="1"/>
    <xf numFmtId="4" fontId="12" fillId="0" borderId="0" xfId="0" applyNumberFormat="1" applyFont="1" applyBorder="1"/>
    <xf numFmtId="4" fontId="10" fillId="0" borderId="0" xfId="0" applyNumberFormat="1" applyFont="1" applyBorder="1"/>
    <xf numFmtId="4" fontId="3" fillId="0" borderId="0" xfId="0" applyNumberFormat="1" applyFont="1" applyBorder="1"/>
    <xf numFmtId="0" fontId="8" fillId="0" borderId="22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/>
    </xf>
    <xf numFmtId="0" fontId="7" fillId="2" borderId="1" xfId="0" applyFont="1" applyFill="1" applyBorder="1"/>
    <xf numFmtId="0" fontId="7" fillId="3" borderId="1" xfId="0" applyFont="1" applyFill="1" applyBorder="1"/>
    <xf numFmtId="0" fontId="7" fillId="0" borderId="5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/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4"/>
  <sheetViews>
    <sheetView tabSelected="1" topLeftCell="A85" workbookViewId="0">
      <selection activeCell="D35" sqref="D35"/>
    </sheetView>
  </sheetViews>
  <sheetFormatPr defaultRowHeight="15" x14ac:dyDescent="0.25"/>
  <cols>
    <col min="2" max="2" width="19.42578125" customWidth="1"/>
    <col min="3" max="7" width="19.140625" customWidth="1"/>
    <col min="8" max="9" width="15.42578125" customWidth="1"/>
    <col min="10" max="10" width="17.28515625" customWidth="1"/>
  </cols>
  <sheetData>
    <row r="1" spans="1:13" ht="20.25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</row>
    <row r="2" spans="1:13" ht="20.25" x14ac:dyDescent="0.3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</row>
    <row r="3" spans="1:13" ht="20.25" x14ac:dyDescent="0.3">
      <c r="A3" s="94" t="s">
        <v>84</v>
      </c>
      <c r="B3" s="94"/>
      <c r="C3" s="94"/>
      <c r="D3" s="94"/>
      <c r="E3" s="94"/>
      <c r="F3" s="94"/>
      <c r="G3" s="94"/>
      <c r="H3" s="94"/>
      <c r="I3" s="94"/>
      <c r="J3" s="94"/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3" ht="18.75" x14ac:dyDescent="0.3">
      <c r="A5" s="95" t="s">
        <v>2</v>
      </c>
      <c r="B5" s="95"/>
      <c r="C5" s="95"/>
      <c r="D5" s="95"/>
      <c r="E5" s="95"/>
      <c r="F5" s="95"/>
      <c r="G5" s="95"/>
      <c r="H5" s="95"/>
      <c r="I5" s="95"/>
      <c r="J5" s="95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3" ht="19.5" x14ac:dyDescent="0.35">
      <c r="A7" s="96" t="s">
        <v>3</v>
      </c>
      <c r="B7" s="96"/>
      <c r="C7" s="96"/>
      <c r="D7" s="96"/>
      <c r="E7" s="96"/>
      <c r="F7" s="96"/>
      <c r="G7" s="96"/>
      <c r="H7" s="96"/>
      <c r="I7" s="96"/>
      <c r="J7" s="96"/>
    </row>
    <row r="8" spans="1:13" ht="30.75" customHeight="1" x14ac:dyDescent="0.25">
      <c r="A8" s="3" t="s">
        <v>22</v>
      </c>
      <c r="B8" s="7"/>
      <c r="C8" s="4">
        <v>111</v>
      </c>
      <c r="D8" s="2"/>
      <c r="E8" s="2"/>
      <c r="F8" s="2"/>
      <c r="G8" s="2"/>
      <c r="H8" s="2"/>
      <c r="I8" s="2"/>
      <c r="J8" s="2"/>
    </row>
    <row r="9" spans="1:13" ht="15.75" x14ac:dyDescent="0.25">
      <c r="A9" s="3" t="s">
        <v>21</v>
      </c>
      <c r="B9" s="2"/>
      <c r="C9" s="2"/>
      <c r="D9" s="4" t="s">
        <v>145</v>
      </c>
      <c r="E9" s="2"/>
      <c r="F9" s="2"/>
      <c r="G9" s="2"/>
      <c r="H9" s="2"/>
      <c r="I9" s="2"/>
      <c r="J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3" ht="15.75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3" ht="43.5" customHeight="1" x14ac:dyDescent="0.25">
      <c r="A12" s="107" t="s">
        <v>4</v>
      </c>
      <c r="B12" s="97" t="s">
        <v>5</v>
      </c>
      <c r="C12" s="97" t="s">
        <v>20</v>
      </c>
      <c r="D12" s="97" t="s">
        <v>6</v>
      </c>
      <c r="E12" s="97"/>
      <c r="F12" s="97"/>
      <c r="G12" s="97"/>
      <c r="H12" s="97" t="s">
        <v>12</v>
      </c>
      <c r="I12" s="97" t="s">
        <v>94</v>
      </c>
      <c r="J12" s="100" t="s">
        <v>88</v>
      </c>
      <c r="K12" s="1"/>
      <c r="L12" s="1"/>
      <c r="M12" s="1"/>
    </row>
    <row r="13" spans="1:13" ht="15.75" x14ac:dyDescent="0.25">
      <c r="A13" s="108"/>
      <c r="B13" s="98"/>
      <c r="C13" s="98"/>
      <c r="D13" s="103" t="s">
        <v>7</v>
      </c>
      <c r="E13" s="103" t="s">
        <v>8</v>
      </c>
      <c r="F13" s="103"/>
      <c r="G13" s="103"/>
      <c r="H13" s="98"/>
      <c r="I13" s="98"/>
      <c r="J13" s="101"/>
    </row>
    <row r="14" spans="1:13" ht="69" customHeight="1" thickBot="1" x14ac:dyDescent="0.3">
      <c r="A14" s="109"/>
      <c r="B14" s="99"/>
      <c r="C14" s="99"/>
      <c r="D14" s="104"/>
      <c r="E14" s="47" t="s">
        <v>9</v>
      </c>
      <c r="F14" s="47" t="s">
        <v>10</v>
      </c>
      <c r="G14" s="47" t="s">
        <v>11</v>
      </c>
      <c r="H14" s="99"/>
      <c r="I14" s="99"/>
      <c r="J14" s="102"/>
    </row>
    <row r="15" spans="1:13" ht="16.5" thickBot="1" x14ac:dyDescent="0.3">
      <c r="A15" s="42">
        <v>1</v>
      </c>
      <c r="B15" s="43">
        <v>2</v>
      </c>
      <c r="C15" s="43">
        <v>3</v>
      </c>
      <c r="D15" s="43">
        <v>4</v>
      </c>
      <c r="E15" s="43">
        <v>5</v>
      </c>
      <c r="F15" s="43">
        <v>6</v>
      </c>
      <c r="G15" s="43">
        <v>7</v>
      </c>
      <c r="H15" s="43">
        <v>8</v>
      </c>
      <c r="I15" s="43">
        <v>9</v>
      </c>
      <c r="J15" s="13">
        <v>10</v>
      </c>
    </row>
    <row r="16" spans="1:13" ht="15.75" x14ac:dyDescent="0.25">
      <c r="A16" s="17">
        <v>1</v>
      </c>
      <c r="B16" s="18" t="s">
        <v>14</v>
      </c>
      <c r="C16" s="18">
        <v>1</v>
      </c>
      <c r="D16" s="19">
        <v>1000</v>
      </c>
      <c r="E16" s="19"/>
      <c r="F16" s="19"/>
      <c r="G16" s="19">
        <v>1000</v>
      </c>
      <c r="H16" s="18"/>
      <c r="I16" s="18"/>
      <c r="J16" s="19">
        <v>12000</v>
      </c>
    </row>
    <row r="17" spans="1:10" ht="15.75" x14ac:dyDescent="0.25">
      <c r="A17" s="17">
        <v>2</v>
      </c>
      <c r="B17" s="18" t="s">
        <v>15</v>
      </c>
      <c r="C17" s="18">
        <v>5</v>
      </c>
      <c r="D17" s="19">
        <v>2958.19</v>
      </c>
      <c r="E17" s="19"/>
      <c r="F17" s="19"/>
      <c r="G17" s="19">
        <v>2958.19</v>
      </c>
      <c r="H17" s="18"/>
      <c r="I17" s="18"/>
      <c r="J17" s="19">
        <v>177491.4</v>
      </c>
    </row>
    <row r="18" spans="1:10" ht="15.75" x14ac:dyDescent="0.25">
      <c r="A18" s="17">
        <v>3</v>
      </c>
      <c r="B18" s="18" t="s">
        <v>16</v>
      </c>
      <c r="C18" s="18"/>
      <c r="D18" s="19"/>
      <c r="E18" s="19"/>
      <c r="F18" s="19"/>
      <c r="G18" s="19"/>
      <c r="H18" s="18"/>
      <c r="I18" s="18"/>
      <c r="J18" s="19"/>
    </row>
    <row r="19" spans="1:10" ht="16.5" thickBot="1" x14ac:dyDescent="0.3">
      <c r="A19" s="20">
        <v>4</v>
      </c>
      <c r="B19" s="21" t="s">
        <v>17</v>
      </c>
      <c r="C19" s="55"/>
      <c r="D19" s="56"/>
      <c r="E19" s="22"/>
      <c r="F19" s="22"/>
      <c r="G19" s="22"/>
      <c r="H19" s="21">
        <v>0</v>
      </c>
      <c r="I19" s="21">
        <v>0</v>
      </c>
      <c r="J19" s="22"/>
    </row>
    <row r="20" spans="1:10" ht="16.5" thickBot="1" x14ac:dyDescent="0.3">
      <c r="A20" s="105" t="s">
        <v>18</v>
      </c>
      <c r="B20" s="106"/>
      <c r="C20" s="43" t="s">
        <v>19</v>
      </c>
      <c r="D20" s="43" t="s">
        <v>19</v>
      </c>
      <c r="E20" s="43" t="s">
        <v>19</v>
      </c>
      <c r="F20" s="43" t="s">
        <v>19</v>
      </c>
      <c r="G20" s="43" t="s">
        <v>19</v>
      </c>
      <c r="H20" s="43" t="s">
        <v>19</v>
      </c>
      <c r="I20" s="43" t="s">
        <v>19</v>
      </c>
      <c r="J20" s="52">
        <f>J16+J17+J18+J19</f>
        <v>189491.4</v>
      </c>
    </row>
    <row r="21" spans="1:10" ht="18.75" x14ac:dyDescent="0.3">
      <c r="A21" s="48"/>
      <c r="B21" s="48"/>
      <c r="C21" s="48"/>
      <c r="D21" s="48"/>
      <c r="E21" s="48"/>
      <c r="F21" s="48"/>
      <c r="G21" s="48"/>
      <c r="H21" s="48"/>
      <c r="I21" s="48"/>
      <c r="J21" s="49"/>
    </row>
    <row r="22" spans="1:10" ht="31.5" customHeight="1" x14ac:dyDescent="0.35">
      <c r="A22" s="96" t="s">
        <v>30</v>
      </c>
      <c r="B22" s="96"/>
      <c r="C22" s="96"/>
      <c r="D22" s="96"/>
      <c r="E22" s="96"/>
      <c r="F22" s="96"/>
      <c r="G22" s="96"/>
      <c r="H22" s="96"/>
      <c r="I22" s="96"/>
      <c r="J22" s="96"/>
    </row>
    <row r="24" spans="1:10" ht="15.75" x14ac:dyDescent="0.25">
      <c r="A24" s="3" t="s">
        <v>22</v>
      </c>
      <c r="B24" s="2"/>
      <c r="C24" s="4">
        <v>112</v>
      </c>
      <c r="D24" s="2"/>
    </row>
    <row r="25" spans="1:10" ht="15.75" x14ac:dyDescent="0.25">
      <c r="A25" s="3" t="s">
        <v>21</v>
      </c>
      <c r="B25" s="2"/>
      <c r="C25" s="2"/>
      <c r="D25" s="4" t="s">
        <v>145</v>
      </c>
    </row>
    <row r="26" spans="1:10" ht="15.75" thickBot="1" x14ac:dyDescent="0.3"/>
    <row r="27" spans="1:10" ht="63.75" thickBot="1" x14ac:dyDescent="0.3">
      <c r="A27" s="23" t="s">
        <v>23</v>
      </c>
      <c r="B27" s="44" t="s">
        <v>24</v>
      </c>
      <c r="C27" s="44" t="s">
        <v>25</v>
      </c>
      <c r="D27" s="44" t="s">
        <v>26</v>
      </c>
      <c r="E27" s="44" t="s">
        <v>27</v>
      </c>
      <c r="F27" s="25" t="s">
        <v>28</v>
      </c>
    </row>
    <row r="28" spans="1:10" ht="16.5" thickBot="1" x14ac:dyDescent="0.3">
      <c r="A28" s="42">
        <v>1</v>
      </c>
      <c r="B28" s="43">
        <v>2</v>
      </c>
      <c r="C28" s="43">
        <v>3</v>
      </c>
      <c r="D28" s="43">
        <v>4</v>
      </c>
      <c r="E28" s="43">
        <v>5</v>
      </c>
      <c r="F28" s="13">
        <v>6</v>
      </c>
    </row>
    <row r="29" spans="1:10" ht="48" thickBot="1" x14ac:dyDescent="0.3">
      <c r="A29" s="15"/>
      <c r="B29" s="26" t="s">
        <v>29</v>
      </c>
      <c r="C29" s="14">
        <v>0</v>
      </c>
      <c r="D29" s="14">
        <v>0</v>
      </c>
      <c r="E29" s="27">
        <v>50</v>
      </c>
      <c r="F29" s="27">
        <f>C29*D29*E29</f>
        <v>0</v>
      </c>
    </row>
    <row r="30" spans="1:10" ht="16.5" thickBot="1" x14ac:dyDescent="0.3">
      <c r="A30" s="105" t="s">
        <v>18</v>
      </c>
      <c r="B30" s="106"/>
      <c r="C30" s="43" t="s">
        <v>19</v>
      </c>
      <c r="D30" s="43" t="s">
        <v>19</v>
      </c>
      <c r="E30" s="28" t="s">
        <v>19</v>
      </c>
      <c r="F30" s="29">
        <f>F29</f>
        <v>0</v>
      </c>
    </row>
    <row r="31" spans="1:10" ht="31.5" customHeight="1" x14ac:dyDescent="0.25"/>
    <row r="32" spans="1:10" ht="45" customHeight="1" x14ac:dyDescent="0.35">
      <c r="A32" s="111" t="s">
        <v>49</v>
      </c>
      <c r="B32" s="111"/>
      <c r="C32" s="111"/>
      <c r="D32" s="111"/>
      <c r="E32" s="111"/>
      <c r="F32" s="111"/>
      <c r="G32" s="111"/>
      <c r="H32" s="111"/>
      <c r="I32" s="111"/>
      <c r="J32" s="111"/>
    </row>
    <row r="34" spans="1:6" ht="15.75" x14ac:dyDescent="0.25">
      <c r="A34" s="3" t="s">
        <v>22</v>
      </c>
      <c r="B34" s="2"/>
      <c r="C34" s="4">
        <v>119</v>
      </c>
      <c r="D34" s="2"/>
    </row>
    <row r="35" spans="1:6" ht="15.75" x14ac:dyDescent="0.25">
      <c r="A35" s="3" t="s">
        <v>21</v>
      </c>
      <c r="B35" s="2"/>
      <c r="C35" s="2"/>
      <c r="D35" s="4" t="s">
        <v>145</v>
      </c>
    </row>
    <row r="36" spans="1:6" ht="15.75" thickBot="1" x14ac:dyDescent="0.3"/>
    <row r="37" spans="1:6" s="8" customFormat="1" ht="75.75" customHeight="1" thickBot="1" x14ac:dyDescent="0.3">
      <c r="A37" s="23" t="s">
        <v>23</v>
      </c>
      <c r="B37" s="112" t="s">
        <v>31</v>
      </c>
      <c r="C37" s="112"/>
      <c r="D37" s="112"/>
      <c r="E37" s="44" t="s">
        <v>32</v>
      </c>
      <c r="F37" s="25" t="s">
        <v>33</v>
      </c>
    </row>
    <row r="38" spans="1:6" s="8" customFormat="1" ht="16.5" thickBot="1" x14ac:dyDescent="0.3">
      <c r="A38" s="30">
        <v>1</v>
      </c>
      <c r="B38" s="113">
        <v>2</v>
      </c>
      <c r="C38" s="113"/>
      <c r="D38" s="113"/>
      <c r="E38" s="45">
        <v>3</v>
      </c>
      <c r="F38" s="31">
        <v>4</v>
      </c>
    </row>
    <row r="39" spans="1:6" s="8" customFormat="1" ht="33" customHeight="1" x14ac:dyDescent="0.25">
      <c r="A39" s="15">
        <v>1</v>
      </c>
      <c r="B39" s="114" t="s">
        <v>42</v>
      </c>
      <c r="C39" s="115"/>
      <c r="D39" s="116"/>
      <c r="E39" s="32" t="s">
        <v>19</v>
      </c>
      <c r="F39" s="16"/>
    </row>
    <row r="40" spans="1:6" s="8" customFormat="1" ht="15.75" customHeight="1" x14ac:dyDescent="0.25">
      <c r="A40" s="18" t="s">
        <v>34</v>
      </c>
      <c r="B40" s="110" t="s">
        <v>43</v>
      </c>
      <c r="C40" s="110"/>
      <c r="D40" s="110"/>
      <c r="E40" s="19">
        <f>J20</f>
        <v>189491.4</v>
      </c>
      <c r="F40" s="19">
        <f>E40*22%</f>
        <v>41688.108</v>
      </c>
    </row>
    <row r="41" spans="1:6" s="8" customFormat="1" ht="15.75" x14ac:dyDescent="0.25">
      <c r="A41" s="18" t="s">
        <v>35</v>
      </c>
      <c r="B41" s="110" t="s">
        <v>44</v>
      </c>
      <c r="C41" s="110"/>
      <c r="D41" s="110"/>
      <c r="E41" s="19"/>
      <c r="F41" s="19"/>
    </row>
    <row r="42" spans="1:6" s="8" customFormat="1" ht="48.75" customHeight="1" x14ac:dyDescent="0.25">
      <c r="A42" s="18" t="s">
        <v>36</v>
      </c>
      <c r="B42" s="110" t="s">
        <v>45</v>
      </c>
      <c r="C42" s="110"/>
      <c r="D42" s="110"/>
      <c r="E42" s="19"/>
      <c r="F42" s="19"/>
    </row>
    <row r="43" spans="1:6" s="8" customFormat="1" ht="34.5" customHeight="1" x14ac:dyDescent="0.25">
      <c r="A43" s="18">
        <v>2</v>
      </c>
      <c r="B43" s="110" t="s">
        <v>86</v>
      </c>
      <c r="C43" s="110"/>
      <c r="D43" s="110"/>
      <c r="E43" s="33" t="s">
        <v>19</v>
      </c>
      <c r="F43" s="19"/>
    </row>
    <row r="44" spans="1:6" s="8" customFormat="1" ht="51" customHeight="1" x14ac:dyDescent="0.25">
      <c r="A44" s="18" t="s">
        <v>37</v>
      </c>
      <c r="B44" s="110" t="s">
        <v>46</v>
      </c>
      <c r="C44" s="110"/>
      <c r="D44" s="110"/>
      <c r="E44" s="19">
        <f>E40</f>
        <v>189491.4</v>
      </c>
      <c r="F44" s="19">
        <f>E44*2.9%</f>
        <v>5495.2505999999994</v>
      </c>
    </row>
    <row r="45" spans="1:6" s="8" customFormat="1" ht="35.25" customHeight="1" x14ac:dyDescent="0.25">
      <c r="A45" s="18" t="s">
        <v>38</v>
      </c>
      <c r="B45" s="110" t="s">
        <v>47</v>
      </c>
      <c r="C45" s="110"/>
      <c r="D45" s="110"/>
      <c r="E45" s="19"/>
      <c r="F45" s="19"/>
    </row>
    <row r="46" spans="1:6" s="8" customFormat="1" ht="50.25" customHeight="1" x14ac:dyDescent="0.25">
      <c r="A46" s="18" t="s">
        <v>39</v>
      </c>
      <c r="B46" s="110" t="s">
        <v>48</v>
      </c>
      <c r="C46" s="110"/>
      <c r="D46" s="110"/>
      <c r="E46" s="19">
        <f>E44</f>
        <v>189491.4</v>
      </c>
      <c r="F46" s="19">
        <f>E46*0.2%</f>
        <v>378.9828</v>
      </c>
    </row>
    <row r="47" spans="1:6" s="8" customFormat="1" ht="48" customHeight="1" x14ac:dyDescent="0.25">
      <c r="A47" s="18" t="s">
        <v>40</v>
      </c>
      <c r="B47" s="110" t="s">
        <v>50</v>
      </c>
      <c r="C47" s="110"/>
      <c r="D47" s="110"/>
      <c r="E47" s="19"/>
      <c r="F47" s="19"/>
    </row>
    <row r="48" spans="1:6" s="8" customFormat="1" ht="51" customHeight="1" x14ac:dyDescent="0.25">
      <c r="A48" s="18" t="s">
        <v>41</v>
      </c>
      <c r="B48" s="110" t="s">
        <v>50</v>
      </c>
      <c r="C48" s="110"/>
      <c r="D48" s="110"/>
      <c r="E48" s="19"/>
      <c r="F48" s="19"/>
    </row>
    <row r="49" spans="1:10" s="8" customFormat="1" ht="33.75" customHeight="1" thickBot="1" x14ac:dyDescent="0.3">
      <c r="A49" s="21">
        <v>3</v>
      </c>
      <c r="B49" s="114" t="s">
        <v>51</v>
      </c>
      <c r="C49" s="115"/>
      <c r="D49" s="116"/>
      <c r="E49" s="22">
        <f>E46</f>
        <v>189491.4</v>
      </c>
      <c r="F49" s="22">
        <f>E49*5.1%</f>
        <v>9664.0613999999987</v>
      </c>
    </row>
    <row r="50" spans="1:10" s="8" customFormat="1" ht="16.5" thickBot="1" x14ac:dyDescent="0.3">
      <c r="A50" s="119" t="s">
        <v>18</v>
      </c>
      <c r="B50" s="120"/>
      <c r="C50" s="120"/>
      <c r="D50" s="121"/>
      <c r="E50" s="51" t="s">
        <v>19</v>
      </c>
      <c r="F50" s="52">
        <f>F40+F44+F46+F49</f>
        <v>57226.402799999996</v>
      </c>
    </row>
    <row r="51" spans="1:10" s="8" customFormat="1" ht="15.75" x14ac:dyDescent="0.25"/>
    <row r="52" spans="1:10" s="8" customFormat="1" ht="94.5" customHeight="1" x14ac:dyDescent="0.25">
      <c r="A52" s="118" t="s">
        <v>52</v>
      </c>
      <c r="B52" s="118"/>
      <c r="C52" s="118"/>
      <c r="D52" s="118"/>
      <c r="E52" s="118"/>
      <c r="F52" s="118"/>
      <c r="G52" s="118"/>
      <c r="H52" s="118"/>
      <c r="I52" s="118"/>
      <c r="J52" s="118"/>
    </row>
    <row r="53" spans="1:10" s="8" customFormat="1" ht="15.75" x14ac:dyDescent="0.25"/>
    <row r="54" spans="1:10" s="8" customFormat="1" ht="15.75" x14ac:dyDescent="0.25">
      <c r="A54" s="117" t="s">
        <v>53</v>
      </c>
      <c r="B54" s="117"/>
      <c r="C54" s="117"/>
      <c r="D54" s="117"/>
      <c r="E54" s="117"/>
      <c r="F54" s="117"/>
      <c r="G54" s="117"/>
      <c r="H54" s="117"/>
      <c r="I54" s="117"/>
      <c r="J54" s="117"/>
    </row>
  </sheetData>
  <mergeCells count="34">
    <mergeCell ref="A54:J54"/>
    <mergeCell ref="A52:J52"/>
    <mergeCell ref="A50:D50"/>
    <mergeCell ref="B44:D44"/>
    <mergeCell ref="B45:D45"/>
    <mergeCell ref="B46:D46"/>
    <mergeCell ref="B47:D47"/>
    <mergeCell ref="B48:D48"/>
    <mergeCell ref="B49:D49"/>
    <mergeCell ref="B43:D43"/>
    <mergeCell ref="A22:J22"/>
    <mergeCell ref="A30:B30"/>
    <mergeCell ref="A32:J32"/>
    <mergeCell ref="B37:D37"/>
    <mergeCell ref="B38:D38"/>
    <mergeCell ref="B39:D39"/>
    <mergeCell ref="B40:D40"/>
    <mergeCell ref="B41:D41"/>
    <mergeCell ref="B42:D42"/>
    <mergeCell ref="I12:I14"/>
    <mergeCell ref="J12:J14"/>
    <mergeCell ref="D13:D14"/>
    <mergeCell ref="E13:G13"/>
    <mergeCell ref="A20:B20"/>
    <mergeCell ref="A12:A14"/>
    <mergeCell ref="B12:B14"/>
    <mergeCell ref="C12:C14"/>
    <mergeCell ref="D12:G12"/>
    <mergeCell ref="H12:H14"/>
    <mergeCell ref="A1:J1"/>
    <mergeCell ref="A2:J2"/>
    <mergeCell ref="A3:J3"/>
    <mergeCell ref="A5:J5"/>
    <mergeCell ref="A7:J7"/>
  </mergeCells>
  <pageMargins left="0.70866141732283472" right="0.18" top="0.67" bottom="0.34" header="0.31496062992125984" footer="0.15748031496062992"/>
  <pageSetup paperSize="9" scale="5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45"/>
  <sheetViews>
    <sheetView topLeftCell="A31" workbookViewId="0">
      <selection activeCell="B57" sqref="B57"/>
    </sheetView>
  </sheetViews>
  <sheetFormatPr defaultRowHeight="15" x14ac:dyDescent="0.25"/>
  <cols>
    <col min="2" max="2" width="48.140625" customWidth="1"/>
    <col min="3" max="3" width="37.28515625" customWidth="1"/>
    <col min="4" max="4" width="23.42578125" customWidth="1"/>
    <col min="5" max="5" width="31.5703125" customWidth="1"/>
  </cols>
  <sheetData>
    <row r="2" spans="1:10" ht="19.5" x14ac:dyDescent="0.35">
      <c r="A2" s="96" t="s">
        <v>97</v>
      </c>
      <c r="B2" s="96"/>
      <c r="C2" s="96"/>
      <c r="D2" s="96"/>
      <c r="E2" s="96"/>
      <c r="F2" s="5"/>
      <c r="G2" s="5"/>
      <c r="H2" s="5"/>
      <c r="I2" s="5"/>
      <c r="J2" s="5"/>
    </row>
    <row r="4" spans="1:10" ht="15.75" x14ac:dyDescent="0.25">
      <c r="A4" s="3" t="s">
        <v>22</v>
      </c>
      <c r="B4" s="2"/>
      <c r="C4" s="4">
        <v>851</v>
      </c>
      <c r="D4" s="2"/>
    </row>
    <row r="5" spans="1:10" ht="15.75" x14ac:dyDescent="0.25">
      <c r="A5" s="3" t="s">
        <v>21</v>
      </c>
      <c r="B5" s="2"/>
      <c r="C5" s="4" t="s">
        <v>145</v>
      </c>
    </row>
    <row r="7" spans="1:10" ht="47.25" x14ac:dyDescent="0.25">
      <c r="A7" s="74" t="s">
        <v>23</v>
      </c>
      <c r="B7" s="46" t="s">
        <v>24</v>
      </c>
      <c r="C7" s="46" t="s">
        <v>98</v>
      </c>
      <c r="D7" s="46" t="s">
        <v>99</v>
      </c>
      <c r="E7" s="46" t="s">
        <v>100</v>
      </c>
    </row>
    <row r="8" spans="1:10" ht="15.75" x14ac:dyDescent="0.25">
      <c r="A8" s="34">
        <v>1</v>
      </c>
      <c r="B8" s="34">
        <v>2</v>
      </c>
      <c r="C8" s="34">
        <v>3</v>
      </c>
      <c r="D8" s="34">
        <v>4</v>
      </c>
      <c r="E8" s="34">
        <v>5</v>
      </c>
    </row>
    <row r="9" spans="1:10" ht="15.75" x14ac:dyDescent="0.25">
      <c r="A9" s="17">
        <v>1</v>
      </c>
      <c r="B9" s="18" t="s">
        <v>101</v>
      </c>
      <c r="C9" s="18"/>
      <c r="D9" s="18">
        <v>2.2000000000000002</v>
      </c>
      <c r="E9" s="18"/>
    </row>
    <row r="10" spans="1:10" ht="15.75" x14ac:dyDescent="0.25">
      <c r="A10" s="18"/>
      <c r="B10" s="18"/>
      <c r="C10" s="18"/>
      <c r="D10" s="18"/>
      <c r="E10" s="18"/>
    </row>
    <row r="11" spans="1:10" ht="15.75" x14ac:dyDescent="0.25">
      <c r="A11" s="122" t="s">
        <v>102</v>
      </c>
      <c r="B11" s="122"/>
      <c r="C11" s="17" t="s">
        <v>19</v>
      </c>
      <c r="D11" s="17" t="s">
        <v>19</v>
      </c>
      <c r="E11" s="75">
        <f>SUM(E9:E10)</f>
        <v>0</v>
      </c>
    </row>
    <row r="14" spans="1:10" ht="19.5" x14ac:dyDescent="0.35">
      <c r="A14" s="96" t="s">
        <v>103</v>
      </c>
      <c r="B14" s="96"/>
      <c r="C14" s="96"/>
      <c r="D14" s="96"/>
      <c r="E14" s="96"/>
      <c r="F14" s="5"/>
      <c r="G14" s="5"/>
      <c r="H14" s="5"/>
      <c r="I14" s="5"/>
      <c r="J14" s="5"/>
    </row>
    <row r="16" spans="1:10" ht="15.75" x14ac:dyDescent="0.25">
      <c r="A16" s="3" t="s">
        <v>22</v>
      </c>
      <c r="B16" s="2"/>
      <c r="C16" s="4">
        <v>831</v>
      </c>
      <c r="D16" s="2"/>
    </row>
    <row r="17" spans="1:5" ht="15.75" x14ac:dyDescent="0.25">
      <c r="A17" s="3" t="s">
        <v>21</v>
      </c>
      <c r="B17" s="2"/>
      <c r="C17" s="4" t="s">
        <v>145</v>
      </c>
    </row>
    <row r="19" spans="1:5" ht="31.5" x14ac:dyDescent="0.25">
      <c r="A19" s="74" t="s">
        <v>23</v>
      </c>
      <c r="B19" s="46" t="s">
        <v>24</v>
      </c>
      <c r="C19" s="46" t="s">
        <v>104</v>
      </c>
      <c r="D19" s="46" t="s">
        <v>105</v>
      </c>
      <c r="E19" s="46" t="s">
        <v>106</v>
      </c>
    </row>
    <row r="20" spans="1:5" ht="15.75" x14ac:dyDescent="0.25">
      <c r="A20" s="34">
        <v>1</v>
      </c>
      <c r="B20" s="34">
        <v>2</v>
      </c>
      <c r="C20" s="34">
        <v>3</v>
      </c>
      <c r="D20" s="34">
        <v>4</v>
      </c>
      <c r="E20" s="34">
        <v>5</v>
      </c>
    </row>
    <row r="21" spans="1:5" ht="15.75" x14ac:dyDescent="0.25">
      <c r="A21" s="17">
        <v>1</v>
      </c>
      <c r="B21" s="18" t="s">
        <v>107</v>
      </c>
      <c r="C21" s="18"/>
      <c r="D21" s="18"/>
      <c r="E21" s="18"/>
    </row>
    <row r="22" spans="1:5" ht="15.75" x14ac:dyDescent="0.25">
      <c r="A22" s="18"/>
      <c r="B22" s="18"/>
      <c r="C22" s="18"/>
      <c r="D22" s="18"/>
      <c r="E22" s="18"/>
    </row>
    <row r="23" spans="1:5" ht="15.75" x14ac:dyDescent="0.25">
      <c r="A23" s="122" t="s">
        <v>102</v>
      </c>
      <c r="B23" s="122"/>
      <c r="C23" s="17" t="s">
        <v>19</v>
      </c>
      <c r="D23" s="17" t="s">
        <v>19</v>
      </c>
      <c r="E23" s="75">
        <f>SUM(E21:E22)</f>
        <v>0</v>
      </c>
    </row>
    <row r="26" spans="1:5" ht="15.75" x14ac:dyDescent="0.25">
      <c r="A26" s="3" t="s">
        <v>22</v>
      </c>
      <c r="B26" s="2"/>
      <c r="C26" s="4">
        <v>852</v>
      </c>
      <c r="D26" s="2"/>
    </row>
    <row r="27" spans="1:5" ht="15.75" x14ac:dyDescent="0.25">
      <c r="A27" s="3" t="s">
        <v>21</v>
      </c>
      <c r="B27" s="2"/>
      <c r="C27" s="4" t="s">
        <v>145</v>
      </c>
    </row>
    <row r="29" spans="1:5" ht="31.5" x14ac:dyDescent="0.25">
      <c r="A29" s="74" t="s">
        <v>23</v>
      </c>
      <c r="B29" s="46" t="s">
        <v>24</v>
      </c>
      <c r="C29" s="46" t="s">
        <v>104</v>
      </c>
      <c r="D29" s="46" t="s">
        <v>105</v>
      </c>
      <c r="E29" s="46" t="s">
        <v>106</v>
      </c>
    </row>
    <row r="30" spans="1:5" ht="15.75" x14ac:dyDescent="0.25">
      <c r="A30" s="34">
        <v>1</v>
      </c>
      <c r="B30" s="34">
        <v>2</v>
      </c>
      <c r="C30" s="34">
        <v>3</v>
      </c>
      <c r="D30" s="34">
        <v>4</v>
      </c>
      <c r="E30" s="34">
        <v>5</v>
      </c>
    </row>
    <row r="31" spans="1:5" ht="15.75" x14ac:dyDescent="0.25">
      <c r="A31" s="17">
        <v>1</v>
      </c>
      <c r="B31" s="18" t="s">
        <v>147</v>
      </c>
      <c r="C31" s="19">
        <v>35000</v>
      </c>
      <c r="D31" s="18">
        <v>1</v>
      </c>
      <c r="E31" s="19">
        <v>35000</v>
      </c>
    </row>
    <row r="32" spans="1:5" ht="15.75" x14ac:dyDescent="0.25">
      <c r="A32" s="17">
        <v>2</v>
      </c>
      <c r="B32" s="18" t="s">
        <v>108</v>
      </c>
      <c r="C32" s="19">
        <v>10000</v>
      </c>
      <c r="D32" s="18">
        <v>1</v>
      </c>
      <c r="E32" s="19">
        <v>10000</v>
      </c>
    </row>
    <row r="33" spans="1:5" ht="15.75" x14ac:dyDescent="0.25">
      <c r="A33" s="17">
        <v>3</v>
      </c>
      <c r="B33" s="18" t="s">
        <v>109</v>
      </c>
      <c r="C33" s="19"/>
      <c r="D33" s="18"/>
      <c r="E33" s="19"/>
    </row>
    <row r="34" spans="1:5" ht="15.75" x14ac:dyDescent="0.25">
      <c r="A34" s="122" t="s">
        <v>102</v>
      </c>
      <c r="B34" s="122"/>
      <c r="C34" s="17" t="s">
        <v>19</v>
      </c>
      <c r="D34" s="17" t="s">
        <v>19</v>
      </c>
      <c r="E34" s="35">
        <f>E31+E32+E33</f>
        <v>45000</v>
      </c>
    </row>
    <row r="37" spans="1:5" ht="15.75" x14ac:dyDescent="0.25">
      <c r="A37" s="3" t="s">
        <v>22</v>
      </c>
      <c r="B37" s="2"/>
      <c r="C37" s="4">
        <v>853</v>
      </c>
      <c r="D37" s="2"/>
    </row>
    <row r="38" spans="1:5" ht="15.75" x14ac:dyDescent="0.25">
      <c r="A38" s="3" t="s">
        <v>21</v>
      </c>
      <c r="B38" s="2"/>
      <c r="C38" s="4" t="s">
        <v>145</v>
      </c>
    </row>
    <row r="40" spans="1:5" ht="31.5" x14ac:dyDescent="0.25">
      <c r="A40" s="74" t="s">
        <v>23</v>
      </c>
      <c r="B40" s="46" t="s">
        <v>24</v>
      </c>
      <c r="C40" s="46" t="s">
        <v>104</v>
      </c>
      <c r="D40" s="46" t="s">
        <v>105</v>
      </c>
      <c r="E40" s="46" t="s">
        <v>106</v>
      </c>
    </row>
    <row r="41" spans="1:5" ht="15.75" x14ac:dyDescent="0.25">
      <c r="A41" s="34">
        <v>1</v>
      </c>
      <c r="B41" s="34">
        <v>2</v>
      </c>
      <c r="C41" s="34">
        <v>3</v>
      </c>
      <c r="D41" s="34">
        <v>4</v>
      </c>
      <c r="E41" s="34">
        <v>5</v>
      </c>
    </row>
    <row r="42" spans="1:5" ht="31.5" x14ac:dyDescent="0.25">
      <c r="A42" s="17">
        <v>1</v>
      </c>
      <c r="B42" s="68" t="s">
        <v>110</v>
      </c>
      <c r="C42" s="19">
        <v>15000</v>
      </c>
      <c r="D42" s="18">
        <v>1</v>
      </c>
      <c r="E42" s="19">
        <v>15000</v>
      </c>
    </row>
    <row r="43" spans="1:5" ht="15.75" x14ac:dyDescent="0.25">
      <c r="A43" s="17">
        <v>2</v>
      </c>
      <c r="B43" s="18" t="s">
        <v>111</v>
      </c>
      <c r="C43" s="19">
        <v>500</v>
      </c>
      <c r="D43" s="18">
        <v>10</v>
      </c>
      <c r="E43" s="19">
        <v>5000</v>
      </c>
    </row>
    <row r="44" spans="1:5" ht="15.75" x14ac:dyDescent="0.25">
      <c r="A44" s="17">
        <v>3</v>
      </c>
      <c r="B44" s="18" t="s">
        <v>112</v>
      </c>
      <c r="C44" s="19">
        <v>250</v>
      </c>
      <c r="D44" s="18">
        <v>20</v>
      </c>
      <c r="E44" s="19">
        <v>5000</v>
      </c>
    </row>
    <row r="45" spans="1:5" ht="15.75" x14ac:dyDescent="0.25">
      <c r="A45" s="122" t="s">
        <v>102</v>
      </c>
      <c r="B45" s="122"/>
      <c r="C45" s="17" t="s">
        <v>19</v>
      </c>
      <c r="D45" s="17" t="s">
        <v>19</v>
      </c>
      <c r="E45" s="35">
        <f>SUM(E42:E44)</f>
        <v>25000</v>
      </c>
    </row>
  </sheetData>
  <mergeCells count="6">
    <mergeCell ref="A45:B45"/>
    <mergeCell ref="A2:E2"/>
    <mergeCell ref="A11:B11"/>
    <mergeCell ref="A14:E14"/>
    <mergeCell ref="A23:B23"/>
    <mergeCell ref="A34:B34"/>
  </mergeCells>
  <pageMargins left="0.70866141732283472" right="0.26" top="0.56999999999999995" bottom="0.47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122"/>
  <sheetViews>
    <sheetView topLeftCell="A70" workbookViewId="0">
      <selection activeCell="C103" sqref="C103"/>
    </sheetView>
  </sheetViews>
  <sheetFormatPr defaultRowHeight="15" x14ac:dyDescent="0.25"/>
  <cols>
    <col min="1" max="1" width="15.85546875" customWidth="1"/>
    <col min="2" max="2" width="45" customWidth="1"/>
    <col min="3" max="5" width="24.7109375" customWidth="1"/>
    <col min="6" max="6" width="23.28515625" customWidth="1"/>
  </cols>
  <sheetData>
    <row r="2" spans="1:10" ht="19.5" x14ac:dyDescent="0.35">
      <c r="A2" s="96" t="s">
        <v>54</v>
      </c>
      <c r="B2" s="96"/>
      <c r="C2" s="96"/>
      <c r="D2" s="96"/>
      <c r="E2" s="96"/>
    </row>
    <row r="4" spans="1:10" ht="15.75" x14ac:dyDescent="0.25">
      <c r="A4" s="3" t="s">
        <v>22</v>
      </c>
      <c r="B4" s="2"/>
      <c r="C4" s="4">
        <v>244</v>
      </c>
      <c r="D4" s="2"/>
    </row>
    <row r="5" spans="1:10" ht="15.75" x14ac:dyDescent="0.25">
      <c r="A5" s="3" t="s">
        <v>21</v>
      </c>
      <c r="B5" s="2"/>
      <c r="C5" s="4" t="s">
        <v>145</v>
      </c>
    </row>
    <row r="6" spans="1:10" ht="15.75" x14ac:dyDescent="0.25">
      <c r="A6" s="3"/>
      <c r="B6" s="2"/>
      <c r="C6" s="6"/>
    </row>
    <row r="7" spans="1:10" ht="15.75" x14ac:dyDescent="0.25">
      <c r="A7" s="3"/>
      <c r="B7" s="2"/>
      <c r="C7" s="6"/>
    </row>
    <row r="8" spans="1:10" ht="19.5" x14ac:dyDescent="0.35">
      <c r="A8" s="96" t="s">
        <v>55</v>
      </c>
      <c r="B8" s="96"/>
      <c r="C8" s="96"/>
      <c r="D8" s="96"/>
      <c r="E8" s="96"/>
      <c r="F8" s="5"/>
      <c r="G8" s="5"/>
      <c r="H8" s="5"/>
      <c r="I8" s="5"/>
      <c r="J8" s="5"/>
    </row>
    <row r="9" spans="1:10" ht="15.75" thickBot="1" x14ac:dyDescent="0.3"/>
    <row r="10" spans="1:10" ht="70.5" customHeight="1" thickBot="1" x14ac:dyDescent="0.3">
      <c r="A10" s="23" t="s">
        <v>23</v>
      </c>
      <c r="B10" s="44" t="s">
        <v>24</v>
      </c>
      <c r="C10" s="44" t="s">
        <v>56</v>
      </c>
      <c r="D10" s="44" t="s">
        <v>57</v>
      </c>
      <c r="E10" s="44" t="s">
        <v>58</v>
      </c>
      <c r="F10" s="25" t="s">
        <v>59</v>
      </c>
    </row>
    <row r="11" spans="1:10" ht="16.5" thickBot="1" x14ac:dyDescent="0.3">
      <c r="A11" s="30">
        <v>1</v>
      </c>
      <c r="B11" s="45">
        <v>2</v>
      </c>
      <c r="C11" s="45">
        <v>3</v>
      </c>
      <c r="D11" s="45">
        <v>4</v>
      </c>
      <c r="E11" s="45">
        <v>5</v>
      </c>
      <c r="F11" s="31">
        <v>6</v>
      </c>
    </row>
    <row r="12" spans="1:10" ht="15.75" x14ac:dyDescent="0.25">
      <c r="A12" s="18">
        <v>1</v>
      </c>
      <c r="B12" s="18" t="s">
        <v>60</v>
      </c>
      <c r="C12" s="18"/>
      <c r="D12" s="18"/>
      <c r="E12" s="19"/>
      <c r="F12" s="19"/>
    </row>
    <row r="13" spans="1:10" ht="15.75" x14ac:dyDescent="0.25">
      <c r="A13" s="18">
        <v>2</v>
      </c>
      <c r="B13" s="18" t="s">
        <v>61</v>
      </c>
      <c r="C13" s="17" t="s">
        <v>19</v>
      </c>
      <c r="D13" s="18"/>
      <c r="E13" s="19"/>
      <c r="F13" s="19"/>
    </row>
    <row r="14" spans="1:10" ht="15.75" x14ac:dyDescent="0.25">
      <c r="A14" s="123" t="s">
        <v>18</v>
      </c>
      <c r="B14" s="124"/>
      <c r="C14" s="17" t="s">
        <v>19</v>
      </c>
      <c r="D14" s="17" t="s">
        <v>19</v>
      </c>
      <c r="E14" s="33" t="s">
        <v>19</v>
      </c>
      <c r="F14" s="35">
        <f>SUM(F12:F13)</f>
        <v>0</v>
      </c>
    </row>
    <row r="17" spans="1:6" ht="19.5" x14ac:dyDescent="0.35">
      <c r="A17" s="96" t="s">
        <v>64</v>
      </c>
      <c r="B17" s="96"/>
      <c r="C17" s="96"/>
      <c r="D17" s="96"/>
      <c r="E17" s="96"/>
      <c r="F17" s="5"/>
    </row>
    <row r="18" spans="1:6" ht="15.75" thickBot="1" x14ac:dyDescent="0.3"/>
    <row r="19" spans="1:6" ht="19.5" thickBot="1" x14ac:dyDescent="0.3">
      <c r="A19" s="23" t="s">
        <v>23</v>
      </c>
      <c r="B19" s="44" t="s">
        <v>24</v>
      </c>
      <c r="C19" s="44" t="s">
        <v>62</v>
      </c>
      <c r="D19" s="25" t="s">
        <v>63</v>
      </c>
      <c r="E19" s="60"/>
      <c r="F19" s="60"/>
    </row>
    <row r="20" spans="1:6" ht="17.25" customHeight="1" thickBot="1" x14ac:dyDescent="0.35">
      <c r="A20" s="30">
        <v>1</v>
      </c>
      <c r="B20" s="45">
        <v>2</v>
      </c>
      <c r="C20" s="45">
        <v>3</v>
      </c>
      <c r="D20" s="31">
        <v>4</v>
      </c>
      <c r="E20" s="61"/>
      <c r="F20" s="61"/>
    </row>
    <row r="21" spans="1:6" ht="18.75" x14ac:dyDescent="0.3">
      <c r="A21" s="15">
        <v>1</v>
      </c>
      <c r="B21" s="15"/>
      <c r="C21" s="15"/>
      <c r="D21" s="15"/>
      <c r="E21" s="62"/>
      <c r="F21" s="63"/>
    </row>
    <row r="22" spans="1:6" ht="18.75" x14ac:dyDescent="0.3">
      <c r="A22" s="18">
        <v>2</v>
      </c>
      <c r="B22" s="18"/>
      <c r="C22" s="17" t="s">
        <v>19</v>
      </c>
      <c r="D22" s="18"/>
      <c r="E22" s="62"/>
      <c r="F22" s="63"/>
    </row>
    <row r="23" spans="1:6" ht="18.75" x14ac:dyDescent="0.3">
      <c r="A23" s="123" t="s">
        <v>18</v>
      </c>
      <c r="B23" s="124"/>
      <c r="C23" s="17" t="s">
        <v>19</v>
      </c>
      <c r="D23" s="69">
        <f>SUM(D21:D22)</f>
        <v>0</v>
      </c>
      <c r="E23" s="61"/>
      <c r="F23" s="64"/>
    </row>
    <row r="26" spans="1:6" ht="19.5" x14ac:dyDescent="0.35">
      <c r="A26" s="96" t="s">
        <v>73</v>
      </c>
      <c r="B26" s="96"/>
      <c r="C26" s="96"/>
      <c r="D26" s="96"/>
      <c r="E26" s="96"/>
    </row>
    <row r="27" spans="1:6" ht="15.75" thickBot="1" x14ac:dyDescent="0.3"/>
    <row r="28" spans="1:6" ht="32.25" thickBot="1" x14ac:dyDescent="0.3">
      <c r="A28" s="23" t="s">
        <v>23</v>
      </c>
      <c r="B28" s="44" t="s">
        <v>24</v>
      </c>
      <c r="C28" s="44" t="s">
        <v>83</v>
      </c>
      <c r="D28" s="44" t="s">
        <v>65</v>
      </c>
      <c r="E28" s="44" t="s">
        <v>66</v>
      </c>
      <c r="F28" s="25" t="s">
        <v>67</v>
      </c>
    </row>
    <row r="29" spans="1:6" ht="16.5" thickBot="1" x14ac:dyDescent="0.3">
      <c r="A29" s="30">
        <v>1</v>
      </c>
      <c r="B29" s="45">
        <v>2</v>
      </c>
      <c r="C29" s="45">
        <v>3</v>
      </c>
      <c r="D29" s="45">
        <v>4</v>
      </c>
      <c r="E29" s="45">
        <v>5</v>
      </c>
      <c r="F29" s="31">
        <v>6</v>
      </c>
    </row>
    <row r="30" spans="1:6" ht="15.75" x14ac:dyDescent="0.25">
      <c r="A30" s="18">
        <v>1</v>
      </c>
      <c r="B30" s="18" t="s">
        <v>69</v>
      </c>
      <c r="C30" s="19">
        <v>6757</v>
      </c>
      <c r="D30" s="70"/>
      <c r="E30" s="70"/>
      <c r="F30" s="19">
        <v>20000.02</v>
      </c>
    </row>
    <row r="31" spans="1:6" ht="15.75" x14ac:dyDescent="0.25">
      <c r="A31" s="18">
        <v>2</v>
      </c>
      <c r="B31" s="18" t="s">
        <v>70</v>
      </c>
      <c r="C31" s="19"/>
      <c r="D31" s="70"/>
      <c r="E31" s="70"/>
      <c r="F31" s="19"/>
    </row>
    <row r="32" spans="1:6" ht="15.75" x14ac:dyDescent="0.25">
      <c r="A32" s="18">
        <v>3</v>
      </c>
      <c r="B32" s="18" t="s">
        <v>68</v>
      </c>
      <c r="C32" s="19"/>
      <c r="D32" s="70"/>
      <c r="E32" s="70"/>
      <c r="F32" s="19"/>
    </row>
    <row r="33" spans="1:6" ht="15.75" x14ac:dyDescent="0.25">
      <c r="A33" s="18">
        <v>4</v>
      </c>
      <c r="B33" s="18" t="s">
        <v>71</v>
      </c>
      <c r="C33" s="19"/>
      <c r="D33" s="70"/>
      <c r="E33" s="70"/>
      <c r="F33" s="125">
        <v>180000.15</v>
      </c>
    </row>
    <row r="34" spans="1:6" ht="15.75" x14ac:dyDescent="0.25">
      <c r="A34" s="18">
        <v>5</v>
      </c>
      <c r="B34" s="18" t="s">
        <v>72</v>
      </c>
      <c r="C34" s="19"/>
      <c r="D34" s="70"/>
      <c r="E34" s="70"/>
      <c r="F34" s="126"/>
    </row>
    <row r="35" spans="1:6" ht="15.75" x14ac:dyDescent="0.25">
      <c r="A35" s="123" t="s">
        <v>18</v>
      </c>
      <c r="B35" s="124"/>
      <c r="C35" s="17" t="s">
        <v>19</v>
      </c>
      <c r="D35" s="17" t="s">
        <v>19</v>
      </c>
      <c r="E35" s="17" t="s">
        <v>19</v>
      </c>
      <c r="F35" s="35">
        <f>SUM(F30:F34)</f>
        <v>200000.16999999998</v>
      </c>
    </row>
    <row r="38" spans="1:6" ht="19.5" x14ac:dyDescent="0.35">
      <c r="A38" s="96" t="s">
        <v>74</v>
      </c>
      <c r="B38" s="96"/>
      <c r="C38" s="96"/>
      <c r="D38" s="96"/>
      <c r="E38" s="96"/>
    </row>
    <row r="39" spans="1:6" ht="15.75" thickBot="1" x14ac:dyDescent="0.3"/>
    <row r="40" spans="1:6" ht="32.25" thickBot="1" x14ac:dyDescent="0.3">
      <c r="A40" s="23" t="s">
        <v>23</v>
      </c>
      <c r="B40" s="44" t="s">
        <v>24</v>
      </c>
      <c r="C40" s="44" t="s">
        <v>75</v>
      </c>
      <c r="D40" s="44" t="s">
        <v>76</v>
      </c>
      <c r="E40" s="25" t="s">
        <v>77</v>
      </c>
    </row>
    <row r="41" spans="1:6" ht="16.5" thickBot="1" x14ac:dyDescent="0.3">
      <c r="A41" s="30">
        <v>1</v>
      </c>
      <c r="B41" s="45">
        <v>2</v>
      </c>
      <c r="C41" s="45">
        <v>3</v>
      </c>
      <c r="D41" s="45">
        <v>4</v>
      </c>
      <c r="E41" s="31">
        <v>5</v>
      </c>
    </row>
    <row r="42" spans="1:6" ht="15.75" x14ac:dyDescent="0.25">
      <c r="A42" s="15">
        <v>1</v>
      </c>
      <c r="B42" s="15" t="s">
        <v>148</v>
      </c>
      <c r="C42" s="72" t="s">
        <v>113</v>
      </c>
      <c r="D42" s="15">
        <v>9</v>
      </c>
      <c r="E42" s="16">
        <v>7200</v>
      </c>
    </row>
    <row r="43" spans="1:6" ht="15.75" x14ac:dyDescent="0.25">
      <c r="A43" s="18">
        <v>2</v>
      </c>
      <c r="B43" s="18" t="s">
        <v>149</v>
      </c>
      <c r="C43" s="72" t="s">
        <v>113</v>
      </c>
      <c r="D43" s="18">
        <v>12</v>
      </c>
      <c r="E43" s="19">
        <v>12800</v>
      </c>
    </row>
    <row r="44" spans="1:6" ht="15.75" hidden="1" x14ac:dyDescent="0.25">
      <c r="A44" s="18">
        <v>3</v>
      </c>
      <c r="B44" s="18" t="s">
        <v>115</v>
      </c>
      <c r="C44" s="72" t="s">
        <v>113</v>
      </c>
      <c r="D44" s="18"/>
      <c r="E44" s="19"/>
    </row>
    <row r="45" spans="1:6" ht="15.75" hidden="1" x14ac:dyDescent="0.25">
      <c r="A45" s="18">
        <v>4</v>
      </c>
      <c r="B45" s="18" t="s">
        <v>116</v>
      </c>
      <c r="C45" s="72" t="s">
        <v>113</v>
      </c>
      <c r="D45" s="18"/>
      <c r="E45" s="19"/>
    </row>
    <row r="46" spans="1:6" ht="15.75" hidden="1" x14ac:dyDescent="0.25">
      <c r="A46" s="18">
        <v>5</v>
      </c>
      <c r="B46" s="18" t="s">
        <v>117</v>
      </c>
      <c r="C46" s="72" t="s">
        <v>113</v>
      </c>
      <c r="D46" s="18"/>
      <c r="E46" s="19"/>
    </row>
    <row r="47" spans="1:6" ht="15.75" hidden="1" x14ac:dyDescent="0.25">
      <c r="A47" s="18">
        <v>6</v>
      </c>
      <c r="B47" s="18" t="s">
        <v>118</v>
      </c>
      <c r="C47" s="72" t="s">
        <v>113</v>
      </c>
      <c r="D47" s="18"/>
      <c r="E47" s="19"/>
    </row>
    <row r="48" spans="1:6" ht="15.75" hidden="1" x14ac:dyDescent="0.25">
      <c r="A48" s="18">
        <v>7</v>
      </c>
      <c r="B48" s="18" t="s">
        <v>119</v>
      </c>
      <c r="C48" s="72" t="s">
        <v>113</v>
      </c>
      <c r="D48" s="18"/>
      <c r="E48" s="19"/>
    </row>
    <row r="49" spans="1:5" ht="15.75" hidden="1" x14ac:dyDescent="0.25">
      <c r="A49" s="18">
        <v>8</v>
      </c>
      <c r="B49" s="18" t="s">
        <v>120</v>
      </c>
      <c r="C49" s="72" t="s">
        <v>113</v>
      </c>
      <c r="D49" s="18"/>
      <c r="E49" s="19"/>
    </row>
    <row r="50" spans="1:5" ht="15.75" hidden="1" x14ac:dyDescent="0.25">
      <c r="A50" s="18">
        <v>9</v>
      </c>
      <c r="B50" s="18" t="s">
        <v>121</v>
      </c>
      <c r="C50" s="72" t="s">
        <v>113</v>
      </c>
      <c r="D50" s="18"/>
      <c r="E50" s="19"/>
    </row>
    <row r="51" spans="1:5" ht="15.75" hidden="1" x14ac:dyDescent="0.25">
      <c r="A51" s="18">
        <v>10</v>
      </c>
      <c r="B51" s="18" t="s">
        <v>122</v>
      </c>
      <c r="C51" s="72" t="s">
        <v>113</v>
      </c>
      <c r="D51" s="18"/>
      <c r="E51" s="19"/>
    </row>
    <row r="52" spans="1:5" ht="15.75" hidden="1" x14ac:dyDescent="0.25">
      <c r="A52" s="18">
        <v>11</v>
      </c>
      <c r="B52" s="18" t="s">
        <v>123</v>
      </c>
      <c r="C52" s="72" t="s">
        <v>113</v>
      </c>
      <c r="D52" s="18"/>
      <c r="E52" s="19"/>
    </row>
    <row r="53" spans="1:5" ht="15.75" hidden="1" x14ac:dyDescent="0.25">
      <c r="A53" s="18">
        <v>12</v>
      </c>
      <c r="B53" s="18" t="s">
        <v>124</v>
      </c>
      <c r="C53" s="72" t="s">
        <v>113</v>
      </c>
      <c r="D53" s="18"/>
      <c r="E53" s="19"/>
    </row>
    <row r="54" spans="1:5" ht="15.75" hidden="1" x14ac:dyDescent="0.25">
      <c r="A54" s="18">
        <v>13</v>
      </c>
      <c r="B54" s="18" t="s">
        <v>125</v>
      </c>
      <c r="C54" s="72" t="s">
        <v>113</v>
      </c>
      <c r="D54" s="18"/>
      <c r="E54" s="19"/>
    </row>
    <row r="55" spans="1:5" ht="15.75" hidden="1" x14ac:dyDescent="0.25">
      <c r="A55" s="18">
        <v>14</v>
      </c>
      <c r="B55" s="18" t="s">
        <v>126</v>
      </c>
      <c r="C55" s="72" t="s">
        <v>113</v>
      </c>
      <c r="D55" s="18"/>
      <c r="E55" s="19"/>
    </row>
    <row r="56" spans="1:5" ht="15.75" hidden="1" x14ac:dyDescent="0.25">
      <c r="A56" s="18">
        <v>15</v>
      </c>
      <c r="B56" s="18" t="s">
        <v>127</v>
      </c>
      <c r="C56" s="72" t="s">
        <v>113</v>
      </c>
      <c r="D56" s="71"/>
      <c r="E56" s="19"/>
    </row>
    <row r="57" spans="1:5" ht="15.75" hidden="1" x14ac:dyDescent="0.25">
      <c r="A57" s="18">
        <v>16</v>
      </c>
      <c r="B57" s="18" t="s">
        <v>128</v>
      </c>
      <c r="C57" s="72" t="s">
        <v>113</v>
      </c>
      <c r="D57" s="18"/>
      <c r="E57" s="19"/>
    </row>
    <row r="58" spans="1:5" ht="15.75" hidden="1" x14ac:dyDescent="0.25">
      <c r="A58" s="18">
        <v>17</v>
      </c>
      <c r="B58" s="18" t="s">
        <v>129</v>
      </c>
      <c r="C58" s="72" t="s">
        <v>113</v>
      </c>
      <c r="D58" s="71"/>
      <c r="E58" s="19"/>
    </row>
    <row r="59" spans="1:5" ht="15.75" hidden="1" x14ac:dyDescent="0.25">
      <c r="A59" s="18">
        <v>18</v>
      </c>
      <c r="B59" s="18"/>
      <c r="C59" s="18"/>
      <c r="D59" s="18"/>
      <c r="E59" s="19"/>
    </row>
    <row r="60" spans="1:5" ht="15.75" x14ac:dyDescent="0.25">
      <c r="A60" s="123" t="s">
        <v>18</v>
      </c>
      <c r="B60" s="124"/>
      <c r="C60" s="17" t="s">
        <v>19</v>
      </c>
      <c r="D60" s="17" t="s">
        <v>19</v>
      </c>
      <c r="E60" s="35">
        <f>SUM(E42:E59)</f>
        <v>20000</v>
      </c>
    </row>
    <row r="63" spans="1:5" ht="19.5" x14ac:dyDescent="0.35">
      <c r="A63" s="96" t="s">
        <v>78</v>
      </c>
      <c r="B63" s="96"/>
      <c r="C63" s="96"/>
      <c r="D63" s="96"/>
      <c r="E63" s="96"/>
    </row>
    <row r="64" spans="1:5" ht="15.75" thickBot="1" x14ac:dyDescent="0.3"/>
    <row r="65" spans="1:5" ht="32.25" thickBot="1" x14ac:dyDescent="0.3">
      <c r="A65" s="23" t="s">
        <v>23</v>
      </c>
      <c r="B65" s="44" t="s">
        <v>24</v>
      </c>
      <c r="C65" s="44" t="s">
        <v>62</v>
      </c>
      <c r="D65" s="25" t="s">
        <v>77</v>
      </c>
    </row>
    <row r="66" spans="1:5" ht="15" customHeight="1" thickBot="1" x14ac:dyDescent="0.35">
      <c r="A66" s="42">
        <v>1</v>
      </c>
      <c r="B66" s="43">
        <v>2</v>
      </c>
      <c r="C66" s="43">
        <v>3</v>
      </c>
      <c r="D66" s="13">
        <v>4</v>
      </c>
      <c r="E66" s="61"/>
    </row>
    <row r="67" spans="1:5" ht="18.75" x14ac:dyDescent="0.3">
      <c r="A67" s="15">
        <v>1</v>
      </c>
      <c r="B67" s="15" t="s">
        <v>150</v>
      </c>
      <c r="C67" s="15">
        <v>2</v>
      </c>
      <c r="D67" s="16">
        <v>5500000</v>
      </c>
      <c r="E67" s="65"/>
    </row>
    <row r="68" spans="1:5" ht="18.75" x14ac:dyDescent="0.3">
      <c r="A68" s="18">
        <v>2</v>
      </c>
      <c r="B68" s="68" t="s">
        <v>151</v>
      </c>
      <c r="C68" s="18">
        <v>1</v>
      </c>
      <c r="D68" s="19">
        <v>5000</v>
      </c>
      <c r="E68" s="65"/>
    </row>
    <row r="69" spans="1:5" ht="16.5" customHeight="1" x14ac:dyDescent="0.3">
      <c r="A69" s="18">
        <v>3</v>
      </c>
      <c r="B69" s="18" t="s">
        <v>134</v>
      </c>
      <c r="C69" s="18">
        <v>1</v>
      </c>
      <c r="D69" s="19">
        <v>15000</v>
      </c>
      <c r="E69" s="65"/>
    </row>
    <row r="70" spans="1:5" ht="16.5" customHeight="1" x14ac:dyDescent="0.3">
      <c r="A70" s="18">
        <v>4</v>
      </c>
      <c r="B70" s="18" t="s">
        <v>152</v>
      </c>
      <c r="C70" s="18">
        <v>1</v>
      </c>
      <c r="D70" s="19">
        <v>10000</v>
      </c>
      <c r="E70" s="65"/>
    </row>
    <row r="71" spans="1:5" ht="16.5" hidden="1" customHeight="1" x14ac:dyDescent="0.3">
      <c r="A71" s="18"/>
      <c r="B71" s="18"/>
      <c r="C71" s="18"/>
      <c r="D71" s="19"/>
      <c r="E71" s="65"/>
    </row>
    <row r="72" spans="1:5" ht="18.75" hidden="1" customHeight="1" x14ac:dyDescent="0.3">
      <c r="A72" s="18"/>
      <c r="B72" s="18"/>
      <c r="C72" s="18"/>
      <c r="D72" s="19"/>
      <c r="E72" s="65"/>
    </row>
    <row r="73" spans="1:5" ht="18" hidden="1" customHeight="1" x14ac:dyDescent="0.3">
      <c r="A73" s="18"/>
      <c r="B73" s="18"/>
      <c r="C73" s="18"/>
      <c r="D73" s="19"/>
      <c r="E73" s="65"/>
    </row>
    <row r="74" spans="1:5" ht="18" hidden="1" customHeight="1" x14ac:dyDescent="0.3">
      <c r="A74" s="18"/>
      <c r="B74" s="18"/>
      <c r="C74" s="18"/>
      <c r="D74" s="19"/>
      <c r="E74" s="65"/>
    </row>
    <row r="75" spans="1:5" ht="18" hidden="1" customHeight="1" x14ac:dyDescent="0.3">
      <c r="A75" s="18"/>
      <c r="B75" s="18"/>
      <c r="C75" s="18"/>
      <c r="D75" s="19"/>
      <c r="E75" s="65"/>
    </row>
    <row r="76" spans="1:5" ht="18" hidden="1" customHeight="1" x14ac:dyDescent="0.3">
      <c r="A76" s="18"/>
      <c r="B76" s="18"/>
      <c r="C76" s="18"/>
      <c r="D76" s="19"/>
      <c r="E76" s="65"/>
    </row>
    <row r="77" spans="1:5" ht="18" hidden="1" customHeight="1" x14ac:dyDescent="0.3">
      <c r="A77" s="18">
        <v>12</v>
      </c>
      <c r="B77" s="18"/>
      <c r="C77" s="18"/>
      <c r="D77" s="19"/>
      <c r="E77" s="65"/>
    </row>
    <row r="78" spans="1:5" ht="18" hidden="1" customHeight="1" x14ac:dyDescent="0.3">
      <c r="A78" s="18">
        <v>13</v>
      </c>
      <c r="B78" s="18"/>
      <c r="C78" s="18"/>
      <c r="D78" s="19"/>
      <c r="E78" s="65"/>
    </row>
    <row r="79" spans="1:5" ht="18" hidden="1" customHeight="1" x14ac:dyDescent="0.3">
      <c r="A79" s="18">
        <v>14</v>
      </c>
      <c r="B79" s="18"/>
      <c r="C79" s="18"/>
      <c r="D79" s="19"/>
      <c r="E79" s="65"/>
    </row>
    <row r="80" spans="1:5" ht="18" hidden="1" customHeight="1" x14ac:dyDescent="0.3">
      <c r="A80" s="18">
        <v>15</v>
      </c>
      <c r="B80" s="18"/>
      <c r="C80" s="18"/>
      <c r="D80" s="19"/>
      <c r="E80" s="65"/>
    </row>
    <row r="81" spans="1:5" ht="18.75" x14ac:dyDescent="0.3">
      <c r="A81" s="123" t="s">
        <v>18</v>
      </c>
      <c r="B81" s="124"/>
      <c r="C81" s="17" t="s">
        <v>19</v>
      </c>
      <c r="D81" s="35">
        <f>SUM(D67:D80)</f>
        <v>5530000</v>
      </c>
      <c r="E81" s="66"/>
    </row>
    <row r="84" spans="1:5" ht="19.5" x14ac:dyDescent="0.35">
      <c r="A84" s="96" t="s">
        <v>79</v>
      </c>
      <c r="B84" s="96"/>
      <c r="C84" s="96"/>
      <c r="D84" s="96"/>
      <c r="E84" s="96"/>
    </row>
    <row r="85" spans="1:5" ht="15.75" thickBot="1" x14ac:dyDescent="0.3"/>
    <row r="86" spans="1:5" ht="32.25" thickBot="1" x14ac:dyDescent="0.3">
      <c r="A86" s="42" t="s">
        <v>23</v>
      </c>
      <c r="B86" s="44" t="s">
        <v>24</v>
      </c>
      <c r="C86" s="44" t="s">
        <v>130</v>
      </c>
      <c r="D86" s="25" t="s">
        <v>77</v>
      </c>
    </row>
    <row r="87" spans="1:5" ht="15.75" customHeight="1" thickBot="1" x14ac:dyDescent="0.35">
      <c r="A87" s="42">
        <v>1</v>
      </c>
      <c r="B87" s="43">
        <v>2</v>
      </c>
      <c r="C87" s="43">
        <v>3</v>
      </c>
      <c r="D87" s="13">
        <v>4</v>
      </c>
      <c r="E87" s="61"/>
    </row>
    <row r="88" spans="1:5" ht="18.75" x14ac:dyDescent="0.3">
      <c r="A88" s="18">
        <v>1</v>
      </c>
      <c r="B88" s="18"/>
      <c r="C88" s="18"/>
      <c r="D88" s="19"/>
      <c r="E88" s="65"/>
    </row>
    <row r="89" spans="1:5" ht="18.75" x14ac:dyDescent="0.3">
      <c r="A89" s="18">
        <v>2</v>
      </c>
      <c r="B89" s="18"/>
      <c r="C89" s="18"/>
      <c r="D89" s="19"/>
      <c r="E89" s="65"/>
    </row>
    <row r="90" spans="1:5" ht="18.75" x14ac:dyDescent="0.3">
      <c r="A90" s="18">
        <v>3</v>
      </c>
      <c r="B90" s="18"/>
      <c r="C90" s="18"/>
      <c r="D90" s="19"/>
      <c r="E90" s="65"/>
    </row>
    <row r="91" spans="1:5" ht="18.75" x14ac:dyDescent="0.3">
      <c r="A91" s="18">
        <v>4</v>
      </c>
      <c r="B91" s="18"/>
      <c r="C91" s="18"/>
      <c r="D91" s="19"/>
      <c r="E91" s="65"/>
    </row>
    <row r="92" spans="1:5" ht="18.75" x14ac:dyDescent="0.3">
      <c r="A92" s="18">
        <v>5</v>
      </c>
      <c r="B92" s="18"/>
      <c r="C92" s="18"/>
      <c r="D92" s="19"/>
      <c r="E92" s="65"/>
    </row>
    <row r="93" spans="1:5" ht="18.75" x14ac:dyDescent="0.3">
      <c r="A93" s="18">
        <v>6</v>
      </c>
      <c r="B93" s="18"/>
      <c r="C93" s="18"/>
      <c r="D93" s="19"/>
      <c r="E93" s="65"/>
    </row>
    <row r="94" spans="1:5" ht="18.75" x14ac:dyDescent="0.3">
      <c r="A94" s="123" t="s">
        <v>18</v>
      </c>
      <c r="B94" s="124"/>
      <c r="C94" s="17" t="s">
        <v>19</v>
      </c>
      <c r="D94" s="35">
        <f>SUM(D88:D93)</f>
        <v>0</v>
      </c>
      <c r="E94" s="66"/>
    </row>
    <row r="97" spans="1:5" ht="19.5" x14ac:dyDescent="0.35">
      <c r="A97" s="96" t="s">
        <v>81</v>
      </c>
      <c r="B97" s="96"/>
      <c r="C97" s="96"/>
      <c r="D97" s="96"/>
      <c r="E97" s="96"/>
    </row>
    <row r="98" spans="1:5" ht="15.75" thickBot="1" x14ac:dyDescent="0.3"/>
    <row r="99" spans="1:5" ht="20.25" customHeight="1" thickBot="1" x14ac:dyDescent="0.3">
      <c r="A99" s="23" t="s">
        <v>23</v>
      </c>
      <c r="B99" s="44" t="s">
        <v>24</v>
      </c>
      <c r="C99" s="44" t="s">
        <v>130</v>
      </c>
      <c r="D99" s="25" t="s">
        <v>80</v>
      </c>
    </row>
    <row r="100" spans="1:5" ht="16.5" customHeight="1" thickBot="1" x14ac:dyDescent="0.35">
      <c r="A100" s="73">
        <v>1</v>
      </c>
      <c r="B100" s="44">
        <v>2</v>
      </c>
      <c r="C100" s="44">
        <v>3</v>
      </c>
      <c r="D100" s="25">
        <v>4</v>
      </c>
      <c r="E100" s="61"/>
    </row>
    <row r="101" spans="1:5" ht="18.75" x14ac:dyDescent="0.3">
      <c r="A101" s="18">
        <v>1</v>
      </c>
      <c r="B101" s="18" t="s">
        <v>153</v>
      </c>
      <c r="C101" s="18">
        <v>5</v>
      </c>
      <c r="D101" s="19">
        <v>234960</v>
      </c>
      <c r="E101" s="65"/>
    </row>
    <row r="102" spans="1:5" ht="18.75" x14ac:dyDescent="0.3">
      <c r="A102" s="18">
        <v>2</v>
      </c>
      <c r="B102" s="18" t="s">
        <v>154</v>
      </c>
      <c r="C102" s="18">
        <v>6</v>
      </c>
      <c r="D102" s="19">
        <v>92000</v>
      </c>
      <c r="E102" s="65"/>
    </row>
    <row r="103" spans="1:5" ht="18.75" x14ac:dyDescent="0.3">
      <c r="A103" s="18">
        <v>3</v>
      </c>
      <c r="B103" s="18" t="s">
        <v>155</v>
      </c>
      <c r="C103" s="18">
        <v>2</v>
      </c>
      <c r="D103" s="19">
        <v>105840</v>
      </c>
      <c r="E103" s="65"/>
    </row>
    <row r="104" spans="1:5" ht="18.75" x14ac:dyDescent="0.3">
      <c r="A104" s="18">
        <v>4</v>
      </c>
      <c r="B104" s="18"/>
      <c r="C104" s="18"/>
      <c r="D104" s="19"/>
      <c r="E104" s="65"/>
    </row>
    <row r="105" spans="1:5" ht="18.75" x14ac:dyDescent="0.3">
      <c r="A105" s="18">
        <v>5</v>
      </c>
      <c r="B105" s="18"/>
      <c r="C105" s="18"/>
      <c r="D105" s="19"/>
      <c r="E105" s="65"/>
    </row>
    <row r="106" spans="1:5" ht="18.75" x14ac:dyDescent="0.3">
      <c r="A106" s="18">
        <v>6</v>
      </c>
      <c r="B106" s="18"/>
      <c r="C106" s="18"/>
      <c r="D106" s="19"/>
      <c r="E106" s="65"/>
    </row>
    <row r="107" spans="1:5" ht="18.75" x14ac:dyDescent="0.3">
      <c r="A107" s="123" t="s">
        <v>18</v>
      </c>
      <c r="B107" s="124"/>
      <c r="C107" s="17" t="s">
        <v>19</v>
      </c>
      <c r="D107" s="35">
        <f>SUM(D101:D106)</f>
        <v>432800</v>
      </c>
      <c r="E107" s="66"/>
    </row>
    <row r="110" spans="1:5" ht="19.5" x14ac:dyDescent="0.35">
      <c r="A110" s="96" t="s">
        <v>82</v>
      </c>
      <c r="B110" s="96"/>
      <c r="C110" s="96"/>
      <c r="D110" s="96"/>
      <c r="E110" s="96"/>
    </row>
    <row r="111" spans="1:5" ht="15.75" thickBot="1" x14ac:dyDescent="0.3"/>
    <row r="112" spans="1:5" ht="16.5" thickBot="1" x14ac:dyDescent="0.3">
      <c r="A112" s="23" t="s">
        <v>23</v>
      </c>
      <c r="B112" s="44" t="s">
        <v>24</v>
      </c>
      <c r="C112" s="44" t="s">
        <v>96</v>
      </c>
      <c r="D112" s="25" t="s">
        <v>80</v>
      </c>
    </row>
    <row r="113" spans="1:6" ht="15" customHeight="1" thickBot="1" x14ac:dyDescent="0.35">
      <c r="A113" s="73">
        <v>1</v>
      </c>
      <c r="B113" s="44">
        <v>2</v>
      </c>
      <c r="C113" s="44">
        <v>3</v>
      </c>
      <c r="D113" s="25">
        <v>4</v>
      </c>
      <c r="E113" s="61"/>
    </row>
    <row r="114" spans="1:6" ht="18.75" x14ac:dyDescent="0.3">
      <c r="A114" s="18">
        <v>1</v>
      </c>
      <c r="B114" s="18" t="s">
        <v>156</v>
      </c>
      <c r="C114" s="18">
        <v>18</v>
      </c>
      <c r="D114" s="19">
        <v>70578.429999999993</v>
      </c>
      <c r="E114" s="65"/>
    </row>
    <row r="115" spans="1:6" ht="18.75" x14ac:dyDescent="0.3">
      <c r="A115" s="18">
        <v>2</v>
      </c>
      <c r="B115" s="18" t="s">
        <v>157</v>
      </c>
      <c r="C115" s="18">
        <v>18</v>
      </c>
      <c r="D115" s="19">
        <v>349530.6</v>
      </c>
      <c r="E115" s="65"/>
    </row>
    <row r="116" spans="1:6" ht="18.75" x14ac:dyDescent="0.3">
      <c r="A116" s="18">
        <v>3</v>
      </c>
      <c r="B116" s="18"/>
      <c r="C116" s="18"/>
      <c r="D116" s="19"/>
      <c r="E116" s="65"/>
    </row>
    <row r="117" spans="1:6" ht="18.75" x14ac:dyDescent="0.3">
      <c r="A117" s="18">
        <v>4</v>
      </c>
      <c r="B117" s="18"/>
      <c r="C117" s="18"/>
      <c r="D117" s="19"/>
      <c r="E117" s="65"/>
    </row>
    <row r="118" spans="1:6" ht="18.75" x14ac:dyDescent="0.3">
      <c r="A118" s="18">
        <v>5</v>
      </c>
      <c r="B118" s="18"/>
      <c r="C118" s="18"/>
      <c r="D118" s="19"/>
      <c r="E118" s="65"/>
    </row>
    <row r="119" spans="1:6" ht="18.75" x14ac:dyDescent="0.3">
      <c r="A119" s="18">
        <v>6</v>
      </c>
      <c r="B119" s="18"/>
      <c r="C119" s="18"/>
      <c r="D119" s="19"/>
      <c r="E119" s="65"/>
    </row>
    <row r="120" spans="1:6" ht="18.75" x14ac:dyDescent="0.3">
      <c r="A120" s="123" t="s">
        <v>18</v>
      </c>
      <c r="B120" s="124"/>
      <c r="C120" s="17" t="s">
        <v>19</v>
      </c>
      <c r="D120" s="35">
        <f>SUM(D114:D119)</f>
        <v>420109.02999999997</v>
      </c>
      <c r="E120" s="66"/>
    </row>
    <row r="121" spans="1:6" ht="15.75" thickBot="1" x14ac:dyDescent="0.3"/>
    <row r="122" spans="1:6" ht="19.5" thickBot="1" x14ac:dyDescent="0.35">
      <c r="D122" s="127" t="s">
        <v>146</v>
      </c>
      <c r="E122" s="128"/>
      <c r="F122" s="50">
        <f>F14+D23+F35+E60+D81+D94+D107+D120</f>
        <v>6602909.2000000002</v>
      </c>
    </row>
  </sheetData>
  <mergeCells count="19">
    <mergeCell ref="D122:E122"/>
    <mergeCell ref="A84:E84"/>
    <mergeCell ref="A94:B94"/>
    <mergeCell ref="A97:E97"/>
    <mergeCell ref="A107:B107"/>
    <mergeCell ref="A110:E110"/>
    <mergeCell ref="A120:B120"/>
    <mergeCell ref="F33:F34"/>
    <mergeCell ref="A35:B35"/>
    <mergeCell ref="A38:E38"/>
    <mergeCell ref="A60:B60"/>
    <mergeCell ref="A63:E63"/>
    <mergeCell ref="A81:B81"/>
    <mergeCell ref="A2:E2"/>
    <mergeCell ref="A8:E8"/>
    <mergeCell ref="A14:B14"/>
    <mergeCell ref="A17:E17"/>
    <mergeCell ref="A23:B23"/>
    <mergeCell ref="A26:E26"/>
  </mergeCells>
  <pageMargins left="0.70866141732283472" right="0.19" top="0.44" bottom="0.14000000000000001" header="0.31496062992125984" footer="0.16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view="pageBreakPreview" topLeftCell="A94" zoomScale="60" workbookViewId="0">
      <selection activeCell="D95" sqref="D95"/>
    </sheetView>
  </sheetViews>
  <sheetFormatPr defaultRowHeight="15" x14ac:dyDescent="0.25"/>
  <cols>
    <col min="2" max="2" width="19.42578125" customWidth="1"/>
    <col min="3" max="7" width="19.140625" customWidth="1"/>
    <col min="8" max="9" width="15.42578125" customWidth="1"/>
    <col min="10" max="10" width="18.42578125" customWidth="1"/>
    <col min="11" max="11" width="17.7109375" customWidth="1"/>
  </cols>
  <sheetData>
    <row r="1" spans="1:13" ht="20.25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</row>
    <row r="2" spans="1:13" ht="20.25" x14ac:dyDescent="0.3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</row>
    <row r="3" spans="1:13" ht="20.25" x14ac:dyDescent="0.3">
      <c r="A3" s="94" t="s">
        <v>84</v>
      </c>
      <c r="B3" s="94"/>
      <c r="C3" s="94"/>
      <c r="D3" s="94"/>
      <c r="E3" s="94"/>
      <c r="F3" s="94"/>
      <c r="G3" s="94"/>
      <c r="H3" s="94"/>
      <c r="I3" s="94"/>
      <c r="J3" s="94"/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3" ht="18.75" x14ac:dyDescent="0.3">
      <c r="A5" s="95" t="s">
        <v>2</v>
      </c>
      <c r="B5" s="95"/>
      <c r="C5" s="95"/>
      <c r="D5" s="95"/>
      <c r="E5" s="95"/>
      <c r="F5" s="95"/>
      <c r="G5" s="95"/>
      <c r="H5" s="95"/>
      <c r="I5" s="95"/>
      <c r="J5" s="95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3" ht="19.5" x14ac:dyDescent="0.35">
      <c r="A7" s="96" t="s">
        <v>3</v>
      </c>
      <c r="B7" s="96"/>
      <c r="C7" s="96"/>
      <c r="D7" s="96"/>
      <c r="E7" s="96"/>
      <c r="F7" s="96"/>
      <c r="G7" s="96"/>
      <c r="H7" s="96"/>
      <c r="I7" s="96"/>
      <c r="J7" s="96"/>
    </row>
    <row r="8" spans="1:13" ht="30.75" customHeight="1" x14ac:dyDescent="0.25">
      <c r="A8" s="3" t="s">
        <v>22</v>
      </c>
      <c r="B8" s="7"/>
      <c r="C8" s="4">
        <v>111</v>
      </c>
      <c r="D8" s="2"/>
      <c r="E8" s="2"/>
      <c r="F8" s="2"/>
      <c r="G8" s="2"/>
      <c r="H8" s="2"/>
      <c r="I8" s="2"/>
      <c r="J8" s="2"/>
    </row>
    <row r="9" spans="1:13" ht="15.75" x14ac:dyDescent="0.25">
      <c r="A9" s="3" t="s">
        <v>21</v>
      </c>
      <c r="B9" s="2"/>
      <c r="C9" s="2"/>
      <c r="D9" s="4" t="s">
        <v>87</v>
      </c>
      <c r="E9" s="2"/>
      <c r="F9" s="2"/>
      <c r="G9" s="2"/>
      <c r="H9" s="2"/>
      <c r="I9" s="2"/>
      <c r="J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3" ht="15.75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3" ht="43.5" customHeight="1" x14ac:dyDescent="0.25">
      <c r="A12" s="107" t="s">
        <v>4</v>
      </c>
      <c r="B12" s="97" t="s">
        <v>5</v>
      </c>
      <c r="C12" s="97" t="s">
        <v>20</v>
      </c>
      <c r="D12" s="97" t="s">
        <v>6</v>
      </c>
      <c r="E12" s="97"/>
      <c r="F12" s="97"/>
      <c r="G12" s="97"/>
      <c r="H12" s="97" t="s">
        <v>12</v>
      </c>
      <c r="I12" s="97" t="s">
        <v>94</v>
      </c>
      <c r="J12" s="100" t="s">
        <v>88</v>
      </c>
      <c r="K12" s="1"/>
      <c r="L12" s="1"/>
      <c r="M12" s="1"/>
    </row>
    <row r="13" spans="1:13" ht="15.75" x14ac:dyDescent="0.25">
      <c r="A13" s="108"/>
      <c r="B13" s="98"/>
      <c r="C13" s="98"/>
      <c r="D13" s="103" t="s">
        <v>7</v>
      </c>
      <c r="E13" s="103" t="s">
        <v>8</v>
      </c>
      <c r="F13" s="103"/>
      <c r="G13" s="103"/>
      <c r="H13" s="98"/>
      <c r="I13" s="98"/>
      <c r="J13" s="101"/>
    </row>
    <row r="14" spans="1:13" ht="69" customHeight="1" thickBot="1" x14ac:dyDescent="0.3">
      <c r="A14" s="109"/>
      <c r="B14" s="99"/>
      <c r="C14" s="99"/>
      <c r="D14" s="104"/>
      <c r="E14" s="47" t="s">
        <v>9</v>
      </c>
      <c r="F14" s="47" t="s">
        <v>10</v>
      </c>
      <c r="G14" s="47" t="s">
        <v>11</v>
      </c>
      <c r="H14" s="99"/>
      <c r="I14" s="99"/>
      <c r="J14" s="102"/>
    </row>
    <row r="15" spans="1:13" ht="16.5" thickBot="1" x14ac:dyDescent="0.3">
      <c r="A15" s="42">
        <v>1</v>
      </c>
      <c r="B15" s="43">
        <v>2</v>
      </c>
      <c r="C15" s="43">
        <v>3</v>
      </c>
      <c r="D15" s="43">
        <v>4</v>
      </c>
      <c r="E15" s="43">
        <v>5</v>
      </c>
      <c r="F15" s="43">
        <v>6</v>
      </c>
      <c r="G15" s="43">
        <v>7</v>
      </c>
      <c r="H15" s="43">
        <v>8</v>
      </c>
      <c r="I15" s="43">
        <v>9</v>
      </c>
      <c r="J15" s="13">
        <v>10</v>
      </c>
    </row>
    <row r="16" spans="1:13" ht="46.5" customHeight="1" x14ac:dyDescent="0.25">
      <c r="A16" s="53">
        <v>1</v>
      </c>
      <c r="B16" s="57" t="s">
        <v>95</v>
      </c>
      <c r="C16" s="54"/>
      <c r="D16" s="54"/>
      <c r="E16" s="54"/>
      <c r="F16" s="54"/>
      <c r="G16" s="54"/>
      <c r="H16" s="54"/>
      <c r="I16" s="54"/>
      <c r="J16" s="58">
        <v>361.78</v>
      </c>
    </row>
    <row r="17" spans="1:13" ht="15.75" x14ac:dyDescent="0.25">
      <c r="A17" s="17">
        <v>2</v>
      </c>
      <c r="B17" s="18" t="s">
        <v>14</v>
      </c>
      <c r="C17" s="18"/>
      <c r="D17" s="18"/>
      <c r="E17" s="19"/>
      <c r="F17" s="18"/>
      <c r="G17" s="18"/>
      <c r="H17" s="18"/>
      <c r="I17" s="18"/>
      <c r="J17" s="18"/>
    </row>
    <row r="18" spans="1:13" ht="15.75" x14ac:dyDescent="0.25">
      <c r="A18" s="17">
        <v>3</v>
      </c>
      <c r="B18" s="18" t="s">
        <v>15</v>
      </c>
      <c r="C18" s="18"/>
      <c r="D18" s="18"/>
      <c r="E18" s="19"/>
      <c r="F18" s="18"/>
      <c r="G18" s="18"/>
      <c r="H18" s="18"/>
      <c r="I18" s="18"/>
      <c r="J18" s="18"/>
    </row>
    <row r="19" spans="1:13" ht="15.75" x14ac:dyDescent="0.25">
      <c r="A19" s="17">
        <v>4</v>
      </c>
      <c r="B19" s="18" t="s">
        <v>16</v>
      </c>
      <c r="C19" s="18"/>
      <c r="D19" s="18"/>
      <c r="E19" s="18"/>
      <c r="F19" s="18"/>
      <c r="G19" s="18"/>
      <c r="H19" s="18"/>
      <c r="I19" s="18"/>
      <c r="J19" s="18"/>
    </row>
    <row r="20" spans="1:13" ht="16.5" thickBot="1" x14ac:dyDescent="0.3">
      <c r="A20" s="20">
        <v>5</v>
      </c>
      <c r="B20" s="21" t="s">
        <v>17</v>
      </c>
      <c r="C20" s="55" t="s">
        <v>89</v>
      </c>
      <c r="D20" s="56" t="s">
        <v>90</v>
      </c>
      <c r="E20" s="22">
        <v>4440.6899999999996</v>
      </c>
      <c r="F20" s="21">
        <v>21.11</v>
      </c>
      <c r="G20" s="22">
        <v>3569.23</v>
      </c>
      <c r="H20" s="21">
        <v>0</v>
      </c>
      <c r="I20" s="21">
        <v>0</v>
      </c>
      <c r="J20" s="22">
        <v>1469678.49</v>
      </c>
    </row>
    <row r="21" spans="1:13" ht="16.5" thickBot="1" x14ac:dyDescent="0.3">
      <c r="A21" s="105" t="s">
        <v>18</v>
      </c>
      <c r="B21" s="106"/>
      <c r="C21" s="43" t="s">
        <v>19</v>
      </c>
      <c r="D21" s="43" t="s">
        <v>19</v>
      </c>
      <c r="E21" s="43" t="s">
        <v>19</v>
      </c>
      <c r="F21" s="43" t="s">
        <v>19</v>
      </c>
      <c r="G21" s="43" t="s">
        <v>19</v>
      </c>
      <c r="H21" s="43" t="s">
        <v>19</v>
      </c>
      <c r="I21" s="43" t="s">
        <v>19</v>
      </c>
      <c r="J21" s="52">
        <f>J17+J18+J19+J20+J16</f>
        <v>1470040.27</v>
      </c>
    </row>
    <row r="22" spans="1:13" ht="18.75" x14ac:dyDescent="0.3">
      <c r="A22" s="48"/>
      <c r="B22" s="48"/>
      <c r="C22" s="48"/>
      <c r="D22" s="48"/>
      <c r="E22" s="48"/>
      <c r="F22" s="48"/>
      <c r="G22" s="48"/>
      <c r="H22" s="48"/>
      <c r="I22" s="48"/>
      <c r="J22" s="49"/>
    </row>
    <row r="23" spans="1:13" ht="38.25" customHeight="1" x14ac:dyDescent="0.25">
      <c r="C23" s="1"/>
      <c r="D23" s="1"/>
      <c r="E23" s="1"/>
      <c r="F23" s="1"/>
      <c r="G23" s="1"/>
      <c r="H23" s="1"/>
      <c r="I23" s="1"/>
    </row>
    <row r="24" spans="1:13" s="8" customFormat="1" ht="15.75" x14ac:dyDescent="0.25">
      <c r="A24" s="3" t="s">
        <v>21</v>
      </c>
      <c r="B24" s="7"/>
      <c r="C24" s="7"/>
      <c r="D24" s="4" t="s">
        <v>85</v>
      </c>
      <c r="E24" s="7"/>
      <c r="F24" s="7"/>
      <c r="G24" s="7"/>
      <c r="H24" s="7"/>
      <c r="I24" s="7"/>
      <c r="J24" s="7"/>
    </row>
    <row r="25" spans="1:13" s="8" customFormat="1" ht="16.5" thickBo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3" s="8" customFormat="1" ht="27.75" customHeight="1" x14ac:dyDescent="0.25">
      <c r="A26" s="107" t="s">
        <v>4</v>
      </c>
      <c r="B26" s="97" t="s">
        <v>5</v>
      </c>
      <c r="C26" s="97" t="s">
        <v>20</v>
      </c>
      <c r="D26" s="97" t="s">
        <v>6</v>
      </c>
      <c r="E26" s="97"/>
      <c r="F26" s="97"/>
      <c r="G26" s="97"/>
      <c r="H26" s="97" t="s">
        <v>12</v>
      </c>
      <c r="I26" s="97" t="s">
        <v>13</v>
      </c>
      <c r="J26" s="100" t="s">
        <v>88</v>
      </c>
      <c r="K26" s="100" t="s">
        <v>170</v>
      </c>
      <c r="L26" s="9"/>
      <c r="M26" s="9"/>
    </row>
    <row r="27" spans="1:13" s="8" customFormat="1" ht="15.75" x14ac:dyDescent="0.25">
      <c r="A27" s="108"/>
      <c r="B27" s="98"/>
      <c r="C27" s="98"/>
      <c r="D27" s="103" t="s">
        <v>7</v>
      </c>
      <c r="E27" s="103" t="s">
        <v>8</v>
      </c>
      <c r="F27" s="103"/>
      <c r="G27" s="103"/>
      <c r="H27" s="98"/>
      <c r="I27" s="98"/>
      <c r="J27" s="101"/>
      <c r="K27" s="101"/>
    </row>
    <row r="28" spans="1:13" s="8" customFormat="1" ht="69" customHeight="1" thickBot="1" x14ac:dyDescent="0.3">
      <c r="A28" s="109"/>
      <c r="B28" s="99"/>
      <c r="C28" s="99"/>
      <c r="D28" s="104"/>
      <c r="E28" s="10" t="s">
        <v>9</v>
      </c>
      <c r="F28" s="10" t="s">
        <v>10</v>
      </c>
      <c r="G28" s="10" t="s">
        <v>11</v>
      </c>
      <c r="H28" s="99"/>
      <c r="I28" s="99"/>
      <c r="J28" s="102"/>
      <c r="K28" s="102"/>
    </row>
    <row r="29" spans="1:13" s="8" customFormat="1" ht="16.5" thickBot="1" x14ac:dyDescent="0.3">
      <c r="A29" s="11">
        <v>1</v>
      </c>
      <c r="B29" s="12">
        <v>2</v>
      </c>
      <c r="C29" s="12">
        <v>3</v>
      </c>
      <c r="D29" s="12">
        <v>4</v>
      </c>
      <c r="E29" s="12">
        <v>5</v>
      </c>
      <c r="F29" s="12">
        <v>6</v>
      </c>
      <c r="G29" s="12">
        <v>7</v>
      </c>
      <c r="H29" s="12">
        <v>8</v>
      </c>
      <c r="I29" s="12">
        <v>9</v>
      </c>
      <c r="J29" s="13">
        <v>10</v>
      </c>
      <c r="K29" s="13">
        <v>10</v>
      </c>
    </row>
    <row r="30" spans="1:13" ht="46.5" customHeight="1" x14ac:dyDescent="0.25">
      <c r="A30" s="53">
        <v>1</v>
      </c>
      <c r="B30" s="57" t="s">
        <v>95</v>
      </c>
      <c r="C30" s="54"/>
      <c r="D30" s="54"/>
      <c r="E30" s="54"/>
      <c r="F30" s="54"/>
      <c r="G30" s="54"/>
      <c r="H30" s="54"/>
      <c r="I30" s="54"/>
      <c r="J30" s="58"/>
      <c r="K30" s="58">
        <v>4452.16</v>
      </c>
    </row>
    <row r="31" spans="1:13" s="8" customFormat="1" ht="15.75" x14ac:dyDescent="0.25">
      <c r="A31" s="17">
        <v>2</v>
      </c>
      <c r="B31" s="18" t="s">
        <v>14</v>
      </c>
      <c r="C31" s="18">
        <v>1</v>
      </c>
      <c r="D31" s="38">
        <v>48151.37</v>
      </c>
      <c r="E31" s="38">
        <v>41793.1</v>
      </c>
      <c r="F31" s="39">
        <v>0</v>
      </c>
      <c r="G31" s="38">
        <v>5000</v>
      </c>
      <c r="H31" s="39">
        <v>6.5</v>
      </c>
      <c r="I31" s="39">
        <v>0</v>
      </c>
      <c r="J31" s="38">
        <f>C31*D31*12</f>
        <v>577816.44000000006</v>
      </c>
      <c r="K31" s="38">
        <v>288908.21999999997</v>
      </c>
    </row>
    <row r="32" spans="1:13" s="8" customFormat="1" ht="15.75" x14ac:dyDescent="0.25">
      <c r="A32" s="17">
        <v>3</v>
      </c>
      <c r="B32" s="18" t="s">
        <v>15</v>
      </c>
      <c r="C32" s="18">
        <v>8.25</v>
      </c>
      <c r="D32" s="38">
        <v>23908.2</v>
      </c>
      <c r="E32" s="38">
        <v>12715.88</v>
      </c>
      <c r="F32" s="38">
        <v>427.98</v>
      </c>
      <c r="G32" s="38">
        <v>10764.34</v>
      </c>
      <c r="H32" s="39">
        <v>0</v>
      </c>
      <c r="I32" s="39">
        <v>0</v>
      </c>
      <c r="J32" s="38">
        <f t="shared" ref="J32:J34" si="0">C32*D32*12</f>
        <v>2366911.7999999998</v>
      </c>
      <c r="K32" s="38">
        <f>1183455.9+0.02</f>
        <v>1183455.92</v>
      </c>
    </row>
    <row r="33" spans="1:11" s="8" customFormat="1" ht="15.75" x14ac:dyDescent="0.25">
      <c r="A33" s="17">
        <v>4</v>
      </c>
      <c r="B33" s="18" t="s">
        <v>16</v>
      </c>
      <c r="C33" s="18">
        <v>23</v>
      </c>
      <c r="D33" s="38">
        <v>23908.2</v>
      </c>
      <c r="E33" s="38">
        <v>12340.04</v>
      </c>
      <c r="F33" s="38">
        <v>91.31</v>
      </c>
      <c r="G33" s="38">
        <v>11476.85</v>
      </c>
      <c r="H33" s="39">
        <v>0</v>
      </c>
      <c r="I33" s="39">
        <v>0</v>
      </c>
      <c r="J33" s="38">
        <f t="shared" si="0"/>
        <v>6598663.1999999993</v>
      </c>
      <c r="K33" s="38">
        <v>3299331.04</v>
      </c>
    </row>
    <row r="34" spans="1:11" s="8" customFormat="1" ht="16.5" thickBot="1" x14ac:dyDescent="0.3">
      <c r="A34" s="20">
        <v>5</v>
      </c>
      <c r="B34" s="21" t="s">
        <v>17</v>
      </c>
      <c r="C34" s="21">
        <v>15.5</v>
      </c>
      <c r="D34" s="40">
        <v>9617</v>
      </c>
      <c r="E34" s="40">
        <v>4609</v>
      </c>
      <c r="F34" s="41">
        <v>0</v>
      </c>
      <c r="G34" s="40">
        <v>5008</v>
      </c>
      <c r="H34" s="41">
        <v>0</v>
      </c>
      <c r="I34" s="41">
        <v>0</v>
      </c>
      <c r="J34" s="38">
        <f t="shared" si="0"/>
        <v>1788762</v>
      </c>
      <c r="K34" s="40">
        <v>894381</v>
      </c>
    </row>
    <row r="35" spans="1:11" s="8" customFormat="1" ht="16.5" thickBot="1" x14ac:dyDescent="0.3">
      <c r="A35" s="105" t="s">
        <v>18</v>
      </c>
      <c r="B35" s="106"/>
      <c r="C35" s="12" t="s">
        <v>19</v>
      </c>
      <c r="D35" s="12"/>
      <c r="E35" s="12" t="s">
        <v>19</v>
      </c>
      <c r="F35" s="12" t="s">
        <v>19</v>
      </c>
      <c r="G35" s="12" t="s">
        <v>19</v>
      </c>
      <c r="H35" s="12" t="s">
        <v>19</v>
      </c>
      <c r="I35" s="12" t="s">
        <v>19</v>
      </c>
      <c r="J35" s="52">
        <f>J30+J31+J32+J33+J34</f>
        <v>11332153.439999999</v>
      </c>
      <c r="K35" s="52">
        <f>K30+K31+K32+K33+K34</f>
        <v>5670528.3399999999</v>
      </c>
    </row>
    <row r="36" spans="1:11" ht="30.75" customHeight="1" thickBot="1" x14ac:dyDescent="0.3">
      <c r="C36" s="1"/>
      <c r="D36" s="1"/>
      <c r="E36" s="1"/>
      <c r="F36" s="1"/>
      <c r="G36" s="1"/>
      <c r="H36" s="1"/>
      <c r="I36" s="1"/>
    </row>
    <row r="37" spans="1:11" ht="23.25" customHeight="1" thickBot="1" x14ac:dyDescent="0.35">
      <c r="H37" s="127" t="s">
        <v>91</v>
      </c>
      <c r="I37" s="128"/>
      <c r="J37" s="50">
        <f>J21+K35</f>
        <v>7140568.6099999994</v>
      </c>
    </row>
    <row r="38" spans="1:11" ht="92.25" customHeight="1" x14ac:dyDescent="0.35">
      <c r="A38" s="96" t="s">
        <v>30</v>
      </c>
      <c r="B38" s="96"/>
      <c r="C38" s="96"/>
      <c r="D38" s="96"/>
      <c r="E38" s="96"/>
      <c r="F38" s="96"/>
      <c r="G38" s="96"/>
      <c r="H38" s="96"/>
      <c r="I38" s="96"/>
      <c r="J38" s="96"/>
    </row>
    <row r="39" spans="1:11" ht="31.5" customHeight="1" x14ac:dyDescent="0.25"/>
    <row r="40" spans="1:11" ht="15.75" x14ac:dyDescent="0.25">
      <c r="A40" s="3" t="s">
        <v>22</v>
      </c>
      <c r="B40" s="2"/>
      <c r="C40" s="4">
        <v>112</v>
      </c>
      <c r="D40" s="2"/>
    </row>
    <row r="41" spans="1:11" ht="15.75" x14ac:dyDescent="0.25">
      <c r="A41" s="3" t="s">
        <v>21</v>
      </c>
      <c r="B41" s="2"/>
      <c r="C41" s="2"/>
      <c r="D41" s="4" t="s">
        <v>87</v>
      </c>
    </row>
    <row r="42" spans="1:11" ht="15.75" thickBot="1" x14ac:dyDescent="0.3"/>
    <row r="43" spans="1:11" ht="63.75" thickBot="1" x14ac:dyDescent="0.3">
      <c r="A43" s="23" t="s">
        <v>23</v>
      </c>
      <c r="B43" s="44" t="s">
        <v>24</v>
      </c>
      <c r="C43" s="44" t="s">
        <v>25</v>
      </c>
      <c r="D43" s="44" t="s">
        <v>26</v>
      </c>
      <c r="E43" s="44" t="s">
        <v>27</v>
      </c>
      <c r="F43" s="25" t="s">
        <v>28</v>
      </c>
    </row>
    <row r="44" spans="1:11" ht="16.5" thickBot="1" x14ac:dyDescent="0.3">
      <c r="A44" s="42">
        <v>1</v>
      </c>
      <c r="B44" s="43">
        <v>2</v>
      </c>
      <c r="C44" s="43">
        <v>3</v>
      </c>
      <c r="D44" s="43">
        <v>4</v>
      </c>
      <c r="E44" s="43">
        <v>5</v>
      </c>
      <c r="F44" s="13">
        <v>6</v>
      </c>
    </row>
    <row r="45" spans="1:11" ht="48" thickBot="1" x14ac:dyDescent="0.3">
      <c r="A45" s="15"/>
      <c r="B45" s="26" t="s">
        <v>29</v>
      </c>
      <c r="C45" s="14">
        <v>1</v>
      </c>
      <c r="D45" s="14">
        <v>12</v>
      </c>
      <c r="E45" s="27">
        <v>50</v>
      </c>
      <c r="F45" s="27">
        <f>C45*D45*E45</f>
        <v>600</v>
      </c>
    </row>
    <row r="46" spans="1:11" ht="16.5" thickBot="1" x14ac:dyDescent="0.3">
      <c r="A46" s="105" t="s">
        <v>18</v>
      </c>
      <c r="B46" s="106"/>
      <c r="C46" s="43" t="s">
        <v>19</v>
      </c>
      <c r="D46" s="43" t="s">
        <v>19</v>
      </c>
      <c r="E46" s="28" t="s">
        <v>19</v>
      </c>
      <c r="F46" s="29">
        <f>F45</f>
        <v>600</v>
      </c>
    </row>
    <row r="49" spans="1:10" ht="15.75" x14ac:dyDescent="0.25">
      <c r="A49" s="3" t="s">
        <v>21</v>
      </c>
      <c r="B49" s="2"/>
      <c r="C49" s="2"/>
      <c r="D49" s="4" t="s">
        <v>85</v>
      </c>
    </row>
    <row r="50" spans="1:10" ht="15.75" thickBot="1" x14ac:dyDescent="0.3"/>
    <row r="51" spans="1:10" s="8" customFormat="1" ht="63.75" thickBot="1" x14ac:dyDescent="0.3">
      <c r="A51" s="23" t="s">
        <v>23</v>
      </c>
      <c r="B51" s="24" t="s">
        <v>24</v>
      </c>
      <c r="C51" s="24" t="s">
        <v>25</v>
      </c>
      <c r="D51" s="24" t="s">
        <v>26</v>
      </c>
      <c r="E51" s="24" t="s">
        <v>27</v>
      </c>
      <c r="F51" s="25" t="s">
        <v>28</v>
      </c>
    </row>
    <row r="52" spans="1:10" s="8" customFormat="1" ht="16.5" thickBot="1" x14ac:dyDescent="0.3">
      <c r="A52" s="11">
        <v>1</v>
      </c>
      <c r="B52" s="12">
        <v>2</v>
      </c>
      <c r="C52" s="12">
        <v>3</v>
      </c>
      <c r="D52" s="12">
        <v>4</v>
      </c>
      <c r="E52" s="12">
        <v>5</v>
      </c>
      <c r="F52" s="13">
        <v>6</v>
      </c>
    </row>
    <row r="53" spans="1:10" s="8" customFormat="1" ht="48" thickBot="1" x14ac:dyDescent="0.3">
      <c r="A53" s="15"/>
      <c r="B53" s="26" t="s">
        <v>29</v>
      </c>
      <c r="C53" s="15">
        <v>3</v>
      </c>
      <c r="D53" s="15">
        <v>12</v>
      </c>
      <c r="E53" s="27">
        <v>50</v>
      </c>
      <c r="F53" s="27">
        <f>C53*D53*E53</f>
        <v>1800</v>
      </c>
    </row>
    <row r="54" spans="1:10" s="8" customFormat="1" ht="16.5" thickBot="1" x14ac:dyDescent="0.3">
      <c r="A54" s="105" t="s">
        <v>18</v>
      </c>
      <c r="B54" s="106"/>
      <c r="C54" s="12" t="s">
        <v>19</v>
      </c>
      <c r="D54" s="12" t="s">
        <v>19</v>
      </c>
      <c r="E54" s="28" t="s">
        <v>19</v>
      </c>
      <c r="F54" s="29">
        <f>F53</f>
        <v>1800</v>
      </c>
    </row>
    <row r="55" spans="1:10" ht="41.25" customHeight="1" thickBot="1" x14ac:dyDescent="0.3"/>
    <row r="56" spans="1:10" ht="21.75" customHeight="1" thickBot="1" x14ac:dyDescent="0.35">
      <c r="H56" s="127" t="s">
        <v>92</v>
      </c>
      <c r="I56" s="128"/>
      <c r="J56" s="50">
        <f>F46+F54</f>
        <v>2400</v>
      </c>
    </row>
    <row r="57" spans="1:10" ht="45" customHeight="1" x14ac:dyDescent="0.35">
      <c r="A57" s="111" t="s">
        <v>49</v>
      </c>
      <c r="B57" s="111"/>
      <c r="C57" s="111"/>
      <c r="D57" s="111"/>
      <c r="E57" s="111"/>
      <c r="F57" s="111"/>
      <c r="G57" s="111"/>
      <c r="H57" s="111"/>
      <c r="I57" s="111"/>
      <c r="J57" s="111"/>
    </row>
    <row r="59" spans="1:10" ht="15.75" x14ac:dyDescent="0.25">
      <c r="A59" s="3" t="s">
        <v>22</v>
      </c>
      <c r="B59" s="2"/>
      <c r="C59" s="4">
        <v>119</v>
      </c>
      <c r="D59" s="2"/>
    </row>
    <row r="60" spans="1:10" ht="15.75" x14ac:dyDescent="0.25">
      <c r="A60" s="3" t="s">
        <v>21</v>
      </c>
      <c r="B60" s="2"/>
      <c r="C60" s="2"/>
      <c r="D60" s="4" t="s">
        <v>87</v>
      </c>
    </row>
    <row r="61" spans="1:10" ht="15.75" thickBot="1" x14ac:dyDescent="0.3"/>
    <row r="62" spans="1:10" s="8" customFormat="1" ht="75.75" customHeight="1" thickBot="1" x14ac:dyDescent="0.3">
      <c r="A62" s="23" t="s">
        <v>23</v>
      </c>
      <c r="B62" s="112" t="s">
        <v>31</v>
      </c>
      <c r="C62" s="112"/>
      <c r="D62" s="112"/>
      <c r="E62" s="44" t="s">
        <v>32</v>
      </c>
      <c r="F62" s="25" t="s">
        <v>33</v>
      </c>
    </row>
    <row r="63" spans="1:10" s="8" customFormat="1" ht="16.5" thickBot="1" x14ac:dyDescent="0.3">
      <c r="A63" s="30">
        <v>1</v>
      </c>
      <c r="B63" s="113">
        <v>2</v>
      </c>
      <c r="C63" s="113"/>
      <c r="D63" s="113"/>
      <c r="E63" s="45">
        <v>3</v>
      </c>
      <c r="F63" s="31">
        <v>4</v>
      </c>
    </row>
    <row r="64" spans="1:10" s="8" customFormat="1" ht="33" customHeight="1" x14ac:dyDescent="0.25">
      <c r="A64" s="15">
        <v>1</v>
      </c>
      <c r="B64" s="114" t="s">
        <v>42</v>
      </c>
      <c r="C64" s="115"/>
      <c r="D64" s="116"/>
      <c r="E64" s="32" t="s">
        <v>19</v>
      </c>
      <c r="F64" s="16"/>
    </row>
    <row r="65" spans="1:6" s="8" customFormat="1" ht="15.75" customHeight="1" x14ac:dyDescent="0.25">
      <c r="A65" s="18" t="s">
        <v>34</v>
      </c>
      <c r="B65" s="110" t="s">
        <v>43</v>
      </c>
      <c r="C65" s="110"/>
      <c r="D65" s="110"/>
      <c r="E65" s="19">
        <f>J21-J16</f>
        <v>1469678.49</v>
      </c>
      <c r="F65" s="19">
        <f>E65*22%</f>
        <v>323329.26779999997</v>
      </c>
    </row>
    <row r="66" spans="1:6" s="8" customFormat="1" ht="15.75" x14ac:dyDescent="0.25">
      <c r="A66" s="18" t="s">
        <v>35</v>
      </c>
      <c r="B66" s="110" t="s">
        <v>44</v>
      </c>
      <c r="C66" s="110"/>
      <c r="D66" s="110"/>
      <c r="E66" s="19"/>
      <c r="F66" s="19"/>
    </row>
    <row r="67" spans="1:6" s="8" customFormat="1" ht="48.75" customHeight="1" x14ac:dyDescent="0.25">
      <c r="A67" s="18" t="s">
        <v>36</v>
      </c>
      <c r="B67" s="110" t="s">
        <v>45</v>
      </c>
      <c r="C67" s="110"/>
      <c r="D67" s="110"/>
      <c r="E67" s="19"/>
      <c r="F67" s="19"/>
    </row>
    <row r="68" spans="1:6" s="8" customFormat="1" ht="34.5" customHeight="1" x14ac:dyDescent="0.25">
      <c r="A68" s="18">
        <v>2</v>
      </c>
      <c r="B68" s="110" t="s">
        <v>86</v>
      </c>
      <c r="C68" s="110"/>
      <c r="D68" s="110"/>
      <c r="E68" s="33" t="s">
        <v>19</v>
      </c>
      <c r="F68" s="19"/>
    </row>
    <row r="69" spans="1:6" s="8" customFormat="1" ht="51" customHeight="1" x14ac:dyDescent="0.25">
      <c r="A69" s="18" t="s">
        <v>37</v>
      </c>
      <c r="B69" s="110" t="s">
        <v>46</v>
      </c>
      <c r="C69" s="110"/>
      <c r="D69" s="110"/>
      <c r="E69" s="19">
        <f>E65</f>
        <v>1469678.49</v>
      </c>
      <c r="F69" s="19">
        <f>E69*2.9%</f>
        <v>42620.676209999998</v>
      </c>
    </row>
    <row r="70" spans="1:6" s="8" customFormat="1" ht="35.25" customHeight="1" x14ac:dyDescent="0.25">
      <c r="A70" s="18" t="s">
        <v>38</v>
      </c>
      <c r="B70" s="110" t="s">
        <v>47</v>
      </c>
      <c r="C70" s="110"/>
      <c r="D70" s="110"/>
      <c r="E70" s="19"/>
      <c r="F70" s="19"/>
    </row>
    <row r="71" spans="1:6" s="8" customFormat="1" ht="50.25" customHeight="1" x14ac:dyDescent="0.25">
      <c r="A71" s="18" t="s">
        <v>39</v>
      </c>
      <c r="B71" s="110" t="s">
        <v>48</v>
      </c>
      <c r="C71" s="110"/>
      <c r="D71" s="110"/>
      <c r="E71" s="19">
        <f>E69</f>
        <v>1469678.49</v>
      </c>
      <c r="F71" s="19">
        <f>E71*0.2%</f>
        <v>2939.35698</v>
      </c>
    </row>
    <row r="72" spans="1:6" s="8" customFormat="1" ht="48" customHeight="1" x14ac:dyDescent="0.25">
      <c r="A72" s="18" t="s">
        <v>40</v>
      </c>
      <c r="B72" s="110" t="s">
        <v>50</v>
      </c>
      <c r="C72" s="110"/>
      <c r="D72" s="110"/>
      <c r="E72" s="19"/>
      <c r="F72" s="19"/>
    </row>
    <row r="73" spans="1:6" s="8" customFormat="1" ht="51" customHeight="1" x14ac:dyDescent="0.25">
      <c r="A73" s="18" t="s">
        <v>41</v>
      </c>
      <c r="B73" s="110" t="s">
        <v>50</v>
      </c>
      <c r="C73" s="110"/>
      <c r="D73" s="110"/>
      <c r="E73" s="19"/>
      <c r="F73" s="19"/>
    </row>
    <row r="74" spans="1:6" s="8" customFormat="1" ht="33.75" customHeight="1" thickBot="1" x14ac:dyDescent="0.3">
      <c r="A74" s="21">
        <v>3</v>
      </c>
      <c r="B74" s="114" t="s">
        <v>51</v>
      </c>
      <c r="C74" s="115"/>
      <c r="D74" s="116"/>
      <c r="E74" s="22">
        <f>E71</f>
        <v>1469678.49</v>
      </c>
      <c r="F74" s="22">
        <f>E74*5.1%</f>
        <v>74953.602989999999</v>
      </c>
    </row>
    <row r="75" spans="1:6" s="8" customFormat="1" ht="16.5" thickBot="1" x14ac:dyDescent="0.3">
      <c r="A75" s="119" t="s">
        <v>18</v>
      </c>
      <c r="B75" s="120"/>
      <c r="C75" s="120"/>
      <c r="D75" s="121"/>
      <c r="E75" s="51" t="s">
        <v>19</v>
      </c>
      <c r="F75" s="52">
        <f>F65+F69+F71+F74</f>
        <v>443842.90397999994</v>
      </c>
    </row>
    <row r="76" spans="1:6" s="8" customFormat="1" ht="15.75" x14ac:dyDescent="0.25"/>
    <row r="77" spans="1:6" ht="31.5" customHeight="1" x14ac:dyDescent="0.25">
      <c r="A77" s="3" t="s">
        <v>21</v>
      </c>
      <c r="B77" s="2"/>
      <c r="C77" s="2"/>
      <c r="D77" s="4" t="s">
        <v>85</v>
      </c>
    </row>
    <row r="78" spans="1:6" ht="15.75" thickBot="1" x14ac:dyDescent="0.3"/>
    <row r="79" spans="1:6" s="8" customFormat="1" ht="75.75" customHeight="1" thickBot="1" x14ac:dyDescent="0.3">
      <c r="A79" s="23" t="s">
        <v>23</v>
      </c>
      <c r="B79" s="112" t="s">
        <v>31</v>
      </c>
      <c r="C79" s="112"/>
      <c r="D79" s="112"/>
      <c r="E79" s="44" t="s">
        <v>32</v>
      </c>
      <c r="F79" s="25" t="s">
        <v>33</v>
      </c>
    </row>
    <row r="80" spans="1:6" s="8" customFormat="1" ht="16.5" thickBot="1" x14ac:dyDescent="0.3">
      <c r="A80" s="30">
        <v>1</v>
      </c>
      <c r="B80" s="113">
        <v>2</v>
      </c>
      <c r="C80" s="113"/>
      <c r="D80" s="113"/>
      <c r="E80" s="45">
        <v>3</v>
      </c>
      <c r="F80" s="31">
        <v>4</v>
      </c>
    </row>
    <row r="81" spans="1:10" s="8" customFormat="1" ht="15.75" x14ac:dyDescent="0.25">
      <c r="A81" s="15"/>
      <c r="B81" s="114" t="s">
        <v>95</v>
      </c>
      <c r="C81" s="115"/>
      <c r="D81" s="116"/>
      <c r="E81" s="32"/>
      <c r="F81" s="16">
        <v>26647.83</v>
      </c>
    </row>
    <row r="82" spans="1:10" s="8" customFormat="1" ht="33" customHeight="1" x14ac:dyDescent="0.25">
      <c r="A82" s="15">
        <v>1</v>
      </c>
      <c r="B82" s="110" t="s">
        <v>42</v>
      </c>
      <c r="C82" s="110"/>
      <c r="D82" s="110"/>
      <c r="E82" s="32" t="s">
        <v>19</v>
      </c>
      <c r="F82" s="16"/>
    </row>
    <row r="83" spans="1:10" s="8" customFormat="1" ht="15.75" customHeight="1" x14ac:dyDescent="0.25">
      <c r="A83" s="18" t="s">
        <v>34</v>
      </c>
      <c r="B83" s="110" t="s">
        <v>43</v>
      </c>
      <c r="C83" s="110"/>
      <c r="D83" s="110"/>
      <c r="E83" s="19">
        <f>K35-K30</f>
        <v>5666076.1799999997</v>
      </c>
      <c r="F83" s="19">
        <f>E83*22%-0.01</f>
        <v>1246536.7496</v>
      </c>
    </row>
    <row r="84" spans="1:10" s="8" customFormat="1" ht="15.75" x14ac:dyDescent="0.25">
      <c r="A84" s="18" t="s">
        <v>35</v>
      </c>
      <c r="B84" s="110" t="s">
        <v>44</v>
      </c>
      <c r="C84" s="110"/>
      <c r="D84" s="110"/>
      <c r="E84" s="19"/>
      <c r="F84" s="19"/>
    </row>
    <row r="85" spans="1:10" s="8" customFormat="1" ht="48.75" customHeight="1" x14ac:dyDescent="0.25">
      <c r="A85" s="18" t="s">
        <v>36</v>
      </c>
      <c r="B85" s="110" t="s">
        <v>45</v>
      </c>
      <c r="C85" s="110"/>
      <c r="D85" s="110"/>
      <c r="E85" s="19"/>
      <c r="F85" s="19"/>
    </row>
    <row r="86" spans="1:10" s="8" customFormat="1" ht="34.5" customHeight="1" x14ac:dyDescent="0.25">
      <c r="A86" s="18">
        <v>2</v>
      </c>
      <c r="B86" s="110" t="s">
        <v>86</v>
      </c>
      <c r="C86" s="110"/>
      <c r="D86" s="110"/>
      <c r="E86" s="33" t="s">
        <v>19</v>
      </c>
      <c r="F86" s="19"/>
    </row>
    <row r="87" spans="1:10" s="8" customFormat="1" ht="51" customHeight="1" x14ac:dyDescent="0.25">
      <c r="A87" s="18" t="s">
        <v>37</v>
      </c>
      <c r="B87" s="110" t="s">
        <v>46</v>
      </c>
      <c r="C87" s="110"/>
      <c r="D87" s="110"/>
      <c r="E87" s="19">
        <f>E83</f>
        <v>5666076.1799999997</v>
      </c>
      <c r="F87" s="19">
        <f>E87*2.9%</f>
        <v>164316.20921999999</v>
      </c>
    </row>
    <row r="88" spans="1:10" s="8" customFormat="1" ht="35.25" customHeight="1" x14ac:dyDescent="0.25">
      <c r="A88" s="18" t="s">
        <v>38</v>
      </c>
      <c r="B88" s="110" t="s">
        <v>47</v>
      </c>
      <c r="C88" s="110"/>
      <c r="D88" s="110"/>
      <c r="E88" s="19"/>
      <c r="F88" s="19"/>
    </row>
    <row r="89" spans="1:10" s="8" customFormat="1" ht="50.25" customHeight="1" x14ac:dyDescent="0.25">
      <c r="A89" s="18" t="s">
        <v>39</v>
      </c>
      <c r="B89" s="110" t="s">
        <v>48</v>
      </c>
      <c r="C89" s="110"/>
      <c r="D89" s="110"/>
      <c r="E89" s="19">
        <f>E87</f>
        <v>5666076.1799999997</v>
      </c>
      <c r="F89" s="19">
        <f>E89*0.2%</f>
        <v>11332.15236</v>
      </c>
    </row>
    <row r="90" spans="1:10" s="8" customFormat="1" ht="48" customHeight="1" x14ac:dyDescent="0.25">
      <c r="A90" s="18" t="s">
        <v>40</v>
      </c>
      <c r="B90" s="110" t="s">
        <v>50</v>
      </c>
      <c r="C90" s="110"/>
      <c r="D90" s="110"/>
      <c r="E90" s="19"/>
      <c r="F90" s="19"/>
    </row>
    <row r="91" spans="1:10" s="8" customFormat="1" ht="51" customHeight="1" x14ac:dyDescent="0.25">
      <c r="A91" s="18" t="s">
        <v>41</v>
      </c>
      <c r="B91" s="110" t="s">
        <v>50</v>
      </c>
      <c r="C91" s="110"/>
      <c r="D91" s="110"/>
      <c r="E91" s="19"/>
      <c r="F91" s="19"/>
    </row>
    <row r="92" spans="1:10" s="8" customFormat="1" ht="33.75" customHeight="1" thickBot="1" x14ac:dyDescent="0.3">
      <c r="A92" s="21">
        <v>3</v>
      </c>
      <c r="B92" s="114" t="s">
        <v>51</v>
      </c>
      <c r="C92" s="115"/>
      <c r="D92" s="116"/>
      <c r="E92" s="22">
        <f>E89</f>
        <v>5666076.1799999997</v>
      </c>
      <c r="F92" s="22">
        <f>E92*5.1%</f>
        <v>288969.88517999998</v>
      </c>
    </row>
    <row r="93" spans="1:10" s="8" customFormat="1" ht="16.5" thickBot="1" x14ac:dyDescent="0.3">
      <c r="A93" s="119" t="s">
        <v>18</v>
      </c>
      <c r="B93" s="120"/>
      <c r="C93" s="120"/>
      <c r="D93" s="121"/>
      <c r="E93" s="51" t="s">
        <v>19</v>
      </c>
      <c r="F93" s="52">
        <f>F83+F87+F89+F92+F81</f>
        <v>1737802.8263600001</v>
      </c>
    </row>
    <row r="94" spans="1:10" s="8" customFormat="1" ht="16.5" thickBot="1" x14ac:dyDescent="0.3">
      <c r="A94" s="59"/>
      <c r="B94" s="59"/>
      <c r="C94" s="59"/>
      <c r="D94" s="59"/>
      <c r="E94" s="59"/>
      <c r="F94" s="37"/>
    </row>
    <row r="95" spans="1:10" s="8" customFormat="1" ht="20.25" customHeight="1" thickBot="1" x14ac:dyDescent="0.35">
      <c r="H95" s="127" t="s">
        <v>93</v>
      </c>
      <c r="I95" s="128"/>
      <c r="J95" s="50">
        <f>F75+F93</f>
        <v>2181645.7303400002</v>
      </c>
    </row>
    <row r="96" spans="1:10" s="8" customFormat="1" ht="94.5" customHeight="1" x14ac:dyDescent="0.25">
      <c r="A96" s="118" t="s">
        <v>52</v>
      </c>
      <c r="B96" s="118"/>
      <c r="C96" s="118"/>
      <c r="D96" s="118"/>
      <c r="E96" s="118"/>
      <c r="F96" s="118"/>
      <c r="G96" s="118"/>
      <c r="H96" s="118"/>
      <c r="I96" s="118"/>
      <c r="J96" s="118"/>
    </row>
    <row r="97" spans="1:10" s="8" customFormat="1" ht="15.75" x14ac:dyDescent="0.25"/>
    <row r="98" spans="1:10" s="8" customFormat="1" ht="15.75" x14ac:dyDescent="0.25">
      <c r="A98" s="117" t="s">
        <v>53</v>
      </c>
      <c r="B98" s="117"/>
      <c r="C98" s="117"/>
      <c r="D98" s="117"/>
      <c r="E98" s="117"/>
      <c r="F98" s="117"/>
      <c r="G98" s="117"/>
      <c r="H98" s="117"/>
      <c r="I98" s="117"/>
      <c r="J98" s="117"/>
    </row>
  </sheetData>
  <mergeCells count="64">
    <mergeCell ref="K26:K28"/>
    <mergeCell ref="B81:D81"/>
    <mergeCell ref="B87:D87"/>
    <mergeCell ref="B88:D88"/>
    <mergeCell ref="B89:D89"/>
    <mergeCell ref="B73:D73"/>
    <mergeCell ref="B74:D74"/>
    <mergeCell ref="A75:D75"/>
    <mergeCell ref="B79:D79"/>
    <mergeCell ref="B80:D80"/>
    <mergeCell ref="B72:D72"/>
    <mergeCell ref="H37:I37"/>
    <mergeCell ref="A46:B46"/>
    <mergeCell ref="B66:D66"/>
    <mergeCell ref="B67:D67"/>
    <mergeCell ref="B68:D68"/>
    <mergeCell ref="B90:D90"/>
    <mergeCell ref="B91:D91"/>
    <mergeCell ref="B82:D82"/>
    <mergeCell ref="B83:D83"/>
    <mergeCell ref="B84:D84"/>
    <mergeCell ref="B85:D85"/>
    <mergeCell ref="B86:D86"/>
    <mergeCell ref="A54:B54"/>
    <mergeCell ref="A57:J57"/>
    <mergeCell ref="H26:H28"/>
    <mergeCell ref="I26:I28"/>
    <mergeCell ref="J26:J28"/>
    <mergeCell ref="A35:B35"/>
    <mergeCell ref="B12:B14"/>
    <mergeCell ref="C12:C14"/>
    <mergeCell ref="D12:G12"/>
    <mergeCell ref="I12:I14"/>
    <mergeCell ref="A38:J38"/>
    <mergeCell ref="H12:H14"/>
    <mergeCell ref="B71:D71"/>
    <mergeCell ref="H56:I56"/>
    <mergeCell ref="B62:D62"/>
    <mergeCell ref="B63:D63"/>
    <mergeCell ref="B64:D64"/>
    <mergeCell ref="B65:D65"/>
    <mergeCell ref="B69:D69"/>
    <mergeCell ref="B70:D70"/>
    <mergeCell ref="A96:J96"/>
    <mergeCell ref="A98:J98"/>
    <mergeCell ref="B92:D92"/>
    <mergeCell ref="A93:D93"/>
    <mergeCell ref="H95:I95"/>
    <mergeCell ref="A1:J1"/>
    <mergeCell ref="A2:J2"/>
    <mergeCell ref="A3:J3"/>
    <mergeCell ref="A5:J5"/>
    <mergeCell ref="E27:G27"/>
    <mergeCell ref="D27:D28"/>
    <mergeCell ref="D26:G26"/>
    <mergeCell ref="C26:C28"/>
    <mergeCell ref="B26:B28"/>
    <mergeCell ref="A26:A28"/>
    <mergeCell ref="A7:J7"/>
    <mergeCell ref="J12:J14"/>
    <mergeCell ref="D13:D14"/>
    <mergeCell ref="E13:G13"/>
    <mergeCell ref="A21:B21"/>
    <mergeCell ref="A12:A14"/>
  </mergeCells>
  <pageMargins left="0.70866141732283472" right="0.18" top="0.67" bottom="0.34" header="0.31496062992125984" footer="0.15748031496062992"/>
  <pageSetup paperSize="9" scale="49" fitToHeight="2" orientation="portrait" r:id="rId1"/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5"/>
  <sheetViews>
    <sheetView topLeftCell="A67" workbookViewId="0">
      <selection activeCell="E44" sqref="E44"/>
    </sheetView>
  </sheetViews>
  <sheetFormatPr defaultRowHeight="15" x14ac:dyDescent="0.25"/>
  <cols>
    <col min="2" max="2" width="48.140625" customWidth="1"/>
    <col min="3" max="3" width="37.28515625" customWidth="1"/>
    <col min="4" max="4" width="23.42578125" customWidth="1"/>
    <col min="5" max="5" width="31.5703125" customWidth="1"/>
  </cols>
  <sheetData>
    <row r="2" spans="1:10" ht="19.5" x14ac:dyDescent="0.35">
      <c r="A2" s="96" t="s">
        <v>97</v>
      </c>
      <c r="B2" s="96"/>
      <c r="C2" s="96"/>
      <c r="D2" s="96"/>
      <c r="E2" s="96"/>
      <c r="F2" s="5"/>
      <c r="G2" s="5"/>
      <c r="H2" s="5"/>
      <c r="I2" s="5"/>
      <c r="J2" s="5"/>
    </row>
    <row r="4" spans="1:10" ht="15.75" x14ac:dyDescent="0.25">
      <c r="A4" s="3" t="s">
        <v>22</v>
      </c>
      <c r="B4" s="2"/>
      <c r="C4" s="4">
        <v>851</v>
      </c>
      <c r="D4" s="2"/>
    </row>
    <row r="5" spans="1:10" ht="15.75" x14ac:dyDescent="0.25">
      <c r="A5" s="3" t="s">
        <v>21</v>
      </c>
      <c r="B5" s="2"/>
      <c r="C5" s="4" t="s">
        <v>145</v>
      </c>
    </row>
    <row r="7" spans="1:10" ht="47.25" x14ac:dyDescent="0.25">
      <c r="A7" s="74" t="s">
        <v>23</v>
      </c>
      <c r="B7" s="85" t="s">
        <v>24</v>
      </c>
      <c r="C7" s="85" t="s">
        <v>98</v>
      </c>
      <c r="D7" s="85" t="s">
        <v>99</v>
      </c>
      <c r="E7" s="85" t="s">
        <v>100</v>
      </c>
    </row>
    <row r="8" spans="1:10" ht="15.75" x14ac:dyDescent="0.25">
      <c r="A8" s="34">
        <v>1</v>
      </c>
      <c r="B8" s="34">
        <v>2</v>
      </c>
      <c r="C8" s="34">
        <v>3</v>
      </c>
      <c r="D8" s="34">
        <v>4</v>
      </c>
      <c r="E8" s="34">
        <v>5</v>
      </c>
    </row>
    <row r="9" spans="1:10" ht="15.75" x14ac:dyDescent="0.25">
      <c r="A9" s="93">
        <v>1</v>
      </c>
      <c r="B9" s="18" t="s">
        <v>101</v>
      </c>
      <c r="C9" s="19">
        <v>86207272.730000004</v>
      </c>
      <c r="D9" s="18">
        <v>2.2000000000000002</v>
      </c>
      <c r="E9" s="19">
        <v>474140</v>
      </c>
    </row>
    <row r="10" spans="1:10" ht="15.75" x14ac:dyDescent="0.25">
      <c r="A10" s="18"/>
      <c r="B10" s="18"/>
      <c r="C10" s="18"/>
      <c r="D10" s="18"/>
      <c r="E10" s="18"/>
    </row>
    <row r="11" spans="1:10" ht="15.75" x14ac:dyDescent="0.25">
      <c r="A11" s="122" t="s">
        <v>102</v>
      </c>
      <c r="B11" s="122"/>
      <c r="C11" s="93" t="s">
        <v>19</v>
      </c>
      <c r="D11" s="93" t="s">
        <v>19</v>
      </c>
      <c r="E11" s="35">
        <f>SUM(E9:E10)</f>
        <v>474140</v>
      </c>
    </row>
    <row r="14" spans="1:10" ht="19.5" x14ac:dyDescent="0.35">
      <c r="A14" s="96" t="s">
        <v>103</v>
      </c>
      <c r="B14" s="96"/>
      <c r="C14" s="96"/>
      <c r="D14" s="96"/>
      <c r="E14" s="96"/>
      <c r="F14" s="5"/>
      <c r="G14" s="5"/>
      <c r="H14" s="5"/>
      <c r="I14" s="5"/>
      <c r="J14" s="5"/>
    </row>
    <row r="16" spans="1:10" ht="15.75" x14ac:dyDescent="0.25">
      <c r="A16" s="3" t="s">
        <v>22</v>
      </c>
      <c r="B16" s="2"/>
      <c r="C16" s="4">
        <v>831</v>
      </c>
      <c r="D16" s="2"/>
    </row>
    <row r="17" spans="1:5" ht="15.75" x14ac:dyDescent="0.25">
      <c r="A17" s="3" t="s">
        <v>21</v>
      </c>
      <c r="B17" s="2"/>
      <c r="C17" s="4" t="s">
        <v>145</v>
      </c>
    </row>
    <row r="19" spans="1:5" ht="31.5" x14ac:dyDescent="0.25">
      <c r="A19" s="74" t="s">
        <v>23</v>
      </c>
      <c r="B19" s="85" t="s">
        <v>24</v>
      </c>
      <c r="C19" s="85" t="s">
        <v>104</v>
      </c>
      <c r="D19" s="85" t="s">
        <v>105</v>
      </c>
      <c r="E19" s="85" t="s">
        <v>106</v>
      </c>
    </row>
    <row r="20" spans="1:5" ht="15.75" x14ac:dyDescent="0.25">
      <c r="A20" s="34">
        <v>1</v>
      </c>
      <c r="B20" s="34">
        <v>2</v>
      </c>
      <c r="C20" s="34">
        <v>3</v>
      </c>
      <c r="D20" s="34">
        <v>4</v>
      </c>
      <c r="E20" s="34">
        <v>5</v>
      </c>
    </row>
    <row r="21" spans="1:5" ht="15.75" x14ac:dyDescent="0.25">
      <c r="A21" s="93">
        <v>1</v>
      </c>
      <c r="B21" s="18" t="s">
        <v>107</v>
      </c>
      <c r="C21" s="18"/>
      <c r="D21" s="18"/>
      <c r="E21" s="18"/>
    </row>
    <row r="22" spans="1:5" ht="15.75" x14ac:dyDescent="0.25">
      <c r="A22" s="18"/>
      <c r="B22" s="18"/>
      <c r="C22" s="18"/>
      <c r="D22" s="18"/>
      <c r="E22" s="18"/>
    </row>
    <row r="23" spans="1:5" ht="15.75" x14ac:dyDescent="0.25">
      <c r="A23" s="122" t="s">
        <v>102</v>
      </c>
      <c r="B23" s="122"/>
      <c r="C23" s="93" t="s">
        <v>19</v>
      </c>
      <c r="D23" s="93" t="s">
        <v>19</v>
      </c>
      <c r="E23" s="75">
        <f>SUM(E21:E22)</f>
        <v>0</v>
      </c>
    </row>
    <row r="26" spans="1:5" ht="15.75" x14ac:dyDescent="0.25">
      <c r="A26" s="3" t="s">
        <v>22</v>
      </c>
      <c r="B26" s="2"/>
      <c r="C26" s="4">
        <v>852</v>
      </c>
      <c r="D26" s="2"/>
    </row>
    <row r="27" spans="1:5" ht="15.75" x14ac:dyDescent="0.25">
      <c r="A27" s="3" t="s">
        <v>21</v>
      </c>
      <c r="B27" s="2"/>
      <c r="C27" s="4" t="s">
        <v>145</v>
      </c>
    </row>
    <row r="29" spans="1:5" ht="31.5" x14ac:dyDescent="0.25">
      <c r="A29" s="74" t="s">
        <v>23</v>
      </c>
      <c r="B29" s="85" t="s">
        <v>24</v>
      </c>
      <c r="C29" s="85" t="s">
        <v>104</v>
      </c>
      <c r="D29" s="85" t="s">
        <v>105</v>
      </c>
      <c r="E29" s="85" t="s">
        <v>106</v>
      </c>
    </row>
    <row r="30" spans="1:5" ht="15.75" x14ac:dyDescent="0.25">
      <c r="A30" s="34">
        <v>1</v>
      </c>
      <c r="B30" s="34">
        <v>2</v>
      </c>
      <c r="C30" s="34">
        <v>3</v>
      </c>
      <c r="D30" s="34">
        <v>4</v>
      </c>
      <c r="E30" s="34">
        <v>5</v>
      </c>
    </row>
    <row r="31" spans="1:5" ht="15.75" x14ac:dyDescent="0.25">
      <c r="A31" s="93">
        <v>1</v>
      </c>
      <c r="B31" s="18" t="s">
        <v>147</v>
      </c>
      <c r="C31" s="19"/>
      <c r="D31" s="18"/>
      <c r="E31" s="19"/>
    </row>
    <row r="32" spans="1:5" ht="15.75" x14ac:dyDescent="0.25">
      <c r="A32" s="93">
        <v>2</v>
      </c>
      <c r="B32" s="18" t="s">
        <v>108</v>
      </c>
      <c r="C32" s="19"/>
      <c r="D32" s="18"/>
      <c r="E32" s="19"/>
    </row>
    <row r="33" spans="1:5" ht="15.75" x14ac:dyDescent="0.25">
      <c r="A33" s="93">
        <v>3</v>
      </c>
      <c r="B33" s="18" t="s">
        <v>109</v>
      </c>
      <c r="C33" s="19"/>
      <c r="D33" s="18"/>
      <c r="E33" s="19"/>
    </row>
    <row r="34" spans="1:5" ht="15.75" x14ac:dyDescent="0.25">
      <c r="A34" s="122" t="s">
        <v>102</v>
      </c>
      <c r="B34" s="122"/>
      <c r="C34" s="93" t="s">
        <v>19</v>
      </c>
      <c r="D34" s="93" t="s">
        <v>19</v>
      </c>
      <c r="E34" s="35">
        <f>E31+E32+E33</f>
        <v>0</v>
      </c>
    </row>
    <row r="37" spans="1:5" ht="15.75" x14ac:dyDescent="0.25">
      <c r="A37" s="3" t="s">
        <v>22</v>
      </c>
      <c r="B37" s="2"/>
      <c r="C37" s="4">
        <v>853</v>
      </c>
      <c r="D37" s="2"/>
    </row>
    <row r="38" spans="1:5" ht="15.75" x14ac:dyDescent="0.25">
      <c r="A38" s="3" t="s">
        <v>21</v>
      </c>
      <c r="B38" s="2"/>
      <c r="C38" s="4" t="s">
        <v>145</v>
      </c>
    </row>
    <row r="40" spans="1:5" ht="31.5" x14ac:dyDescent="0.25">
      <c r="A40" s="74" t="s">
        <v>23</v>
      </c>
      <c r="B40" s="85" t="s">
        <v>24</v>
      </c>
      <c r="C40" s="85" t="s">
        <v>104</v>
      </c>
      <c r="D40" s="85" t="s">
        <v>105</v>
      </c>
      <c r="E40" s="85" t="s">
        <v>106</v>
      </c>
    </row>
    <row r="41" spans="1:5" ht="15.75" x14ac:dyDescent="0.25">
      <c r="A41" s="34">
        <v>1</v>
      </c>
      <c r="B41" s="34">
        <v>2</v>
      </c>
      <c r="C41" s="34">
        <v>3</v>
      </c>
      <c r="D41" s="34">
        <v>4</v>
      </c>
      <c r="E41" s="34">
        <v>5</v>
      </c>
    </row>
    <row r="42" spans="1:5" ht="31.5" x14ac:dyDescent="0.25">
      <c r="A42" s="93">
        <v>1</v>
      </c>
      <c r="B42" s="68" t="s">
        <v>110</v>
      </c>
      <c r="C42" s="19"/>
      <c r="D42" s="18"/>
      <c r="E42" s="19"/>
    </row>
    <row r="43" spans="1:5" ht="15.75" x14ac:dyDescent="0.25">
      <c r="A43" s="93">
        <v>2</v>
      </c>
      <c r="B43" s="18" t="s">
        <v>111</v>
      </c>
      <c r="C43" s="19">
        <v>598.45000000000005</v>
      </c>
      <c r="D43" s="18">
        <v>1</v>
      </c>
      <c r="E43" s="19">
        <v>598.45000000000005</v>
      </c>
    </row>
    <row r="44" spans="1:5" ht="15.75" x14ac:dyDescent="0.25">
      <c r="A44" s="93">
        <v>3</v>
      </c>
      <c r="B44" s="18" t="s">
        <v>112</v>
      </c>
      <c r="C44" s="19"/>
      <c r="D44" s="18"/>
      <c r="E44" s="19"/>
    </row>
    <row r="45" spans="1:5" ht="15.75" x14ac:dyDescent="0.25">
      <c r="A45" s="122" t="s">
        <v>102</v>
      </c>
      <c r="B45" s="122"/>
      <c r="C45" s="93" t="s">
        <v>19</v>
      </c>
      <c r="D45" s="93" t="s">
        <v>19</v>
      </c>
      <c r="E45" s="35">
        <f>SUM(E42:E44)</f>
        <v>598.45000000000005</v>
      </c>
    </row>
  </sheetData>
  <mergeCells count="6">
    <mergeCell ref="A45:B45"/>
    <mergeCell ref="A2:E2"/>
    <mergeCell ref="A11:B11"/>
    <mergeCell ref="A14:E14"/>
    <mergeCell ref="A23:B23"/>
    <mergeCell ref="A34:B34"/>
  </mergeCells>
  <pageMargins left="0.70866141732283472" right="0.26" top="0.56999999999999995" bottom="0.47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5"/>
  <sheetViews>
    <sheetView topLeftCell="A130" workbookViewId="0">
      <selection activeCell="A94" sqref="A94:XFD96"/>
    </sheetView>
  </sheetViews>
  <sheetFormatPr defaultRowHeight="15" x14ac:dyDescent="0.25"/>
  <cols>
    <col min="1" max="1" width="15.85546875" customWidth="1"/>
    <col min="2" max="2" width="45" customWidth="1"/>
    <col min="3" max="5" width="24.7109375" customWidth="1"/>
    <col min="6" max="6" width="23.28515625" customWidth="1"/>
  </cols>
  <sheetData>
    <row r="2" spans="1:10" ht="19.5" x14ac:dyDescent="0.35">
      <c r="A2" s="96" t="s">
        <v>54</v>
      </c>
      <c r="B2" s="96"/>
      <c r="C2" s="96"/>
      <c r="D2" s="96"/>
      <c r="E2" s="96"/>
    </row>
    <row r="4" spans="1:10" ht="15.75" x14ac:dyDescent="0.25">
      <c r="A4" s="3" t="s">
        <v>22</v>
      </c>
      <c r="B4" s="2"/>
      <c r="C4" s="4">
        <v>244</v>
      </c>
      <c r="D4" s="2"/>
    </row>
    <row r="5" spans="1:10" ht="15.75" x14ac:dyDescent="0.25">
      <c r="A5" s="3" t="s">
        <v>21</v>
      </c>
      <c r="B5" s="2"/>
      <c r="C5" s="4" t="s">
        <v>87</v>
      </c>
    </row>
    <row r="6" spans="1:10" ht="15.75" x14ac:dyDescent="0.25">
      <c r="A6" s="3"/>
      <c r="B6" s="2"/>
      <c r="C6" s="6"/>
    </row>
    <row r="7" spans="1:10" ht="15.75" x14ac:dyDescent="0.25">
      <c r="A7" s="3"/>
      <c r="B7" s="2"/>
      <c r="C7" s="6"/>
    </row>
    <row r="8" spans="1:10" ht="19.5" x14ac:dyDescent="0.35">
      <c r="A8" s="96" t="s">
        <v>55</v>
      </c>
      <c r="B8" s="96"/>
      <c r="C8" s="96"/>
      <c r="D8" s="96"/>
      <c r="E8" s="96"/>
      <c r="F8" s="5"/>
      <c r="G8" s="5"/>
      <c r="H8" s="5"/>
      <c r="I8" s="5"/>
      <c r="J8" s="5"/>
    </row>
    <row r="9" spans="1:10" ht="15.75" thickBot="1" x14ac:dyDescent="0.3"/>
    <row r="10" spans="1:10" ht="70.5" customHeight="1" thickBot="1" x14ac:dyDescent="0.3">
      <c r="A10" s="23" t="s">
        <v>23</v>
      </c>
      <c r="B10" s="44" t="s">
        <v>24</v>
      </c>
      <c r="C10" s="44" t="s">
        <v>56</v>
      </c>
      <c r="D10" s="44" t="s">
        <v>57</v>
      </c>
      <c r="E10" s="44" t="s">
        <v>58</v>
      </c>
      <c r="F10" s="25" t="s">
        <v>59</v>
      </c>
    </row>
    <row r="11" spans="1:10" ht="16.5" thickBot="1" x14ac:dyDescent="0.3">
      <c r="A11" s="30">
        <v>1</v>
      </c>
      <c r="B11" s="45">
        <v>2</v>
      </c>
      <c r="C11" s="45">
        <v>3</v>
      </c>
      <c r="D11" s="45">
        <v>4</v>
      </c>
      <c r="E11" s="45">
        <v>5</v>
      </c>
      <c r="F11" s="31">
        <v>6</v>
      </c>
    </row>
    <row r="12" spans="1:10" ht="15.75" x14ac:dyDescent="0.25">
      <c r="A12" s="67">
        <v>1</v>
      </c>
      <c r="B12" s="68" t="s">
        <v>95</v>
      </c>
      <c r="C12" s="36"/>
      <c r="D12" s="36"/>
      <c r="E12" s="36"/>
      <c r="F12" s="19">
        <v>1138.28</v>
      </c>
    </row>
    <row r="13" spans="1:10" ht="15.75" x14ac:dyDescent="0.25">
      <c r="A13" s="18">
        <v>2</v>
      </c>
      <c r="B13" s="18" t="s">
        <v>60</v>
      </c>
      <c r="C13" s="18">
        <v>3</v>
      </c>
      <c r="D13" s="18">
        <v>12</v>
      </c>
      <c r="E13" s="19">
        <v>1916.67</v>
      </c>
      <c r="F13" s="19">
        <v>23000</v>
      </c>
    </row>
    <row r="14" spans="1:10" ht="15.75" x14ac:dyDescent="0.25">
      <c r="A14" s="18">
        <v>3</v>
      </c>
      <c r="B14" s="18" t="s">
        <v>61</v>
      </c>
      <c r="C14" s="17" t="s">
        <v>19</v>
      </c>
      <c r="D14" s="18">
        <v>12</v>
      </c>
      <c r="E14" s="19">
        <v>555</v>
      </c>
      <c r="F14" s="19">
        <f>12*555</f>
        <v>6660</v>
      </c>
    </row>
    <row r="15" spans="1:10" ht="15.75" x14ac:dyDescent="0.25">
      <c r="A15" s="123" t="s">
        <v>18</v>
      </c>
      <c r="B15" s="124"/>
      <c r="C15" s="17" t="s">
        <v>19</v>
      </c>
      <c r="D15" s="17" t="s">
        <v>19</v>
      </c>
      <c r="E15" s="33" t="s">
        <v>19</v>
      </c>
      <c r="F15" s="35">
        <f>SUM(F12:F14)</f>
        <v>30798.28</v>
      </c>
    </row>
    <row r="18" spans="1:6" ht="19.5" x14ac:dyDescent="0.35">
      <c r="A18" s="96" t="s">
        <v>64</v>
      </c>
      <c r="B18" s="96"/>
      <c r="C18" s="96"/>
      <c r="D18" s="96"/>
      <c r="E18" s="96"/>
      <c r="F18" s="5"/>
    </row>
    <row r="19" spans="1:6" ht="15.75" thickBot="1" x14ac:dyDescent="0.3"/>
    <row r="20" spans="1:6" ht="19.5" thickBot="1" x14ac:dyDescent="0.3">
      <c r="A20" s="23" t="s">
        <v>23</v>
      </c>
      <c r="B20" s="44" t="s">
        <v>24</v>
      </c>
      <c r="C20" s="44" t="s">
        <v>62</v>
      </c>
      <c r="D20" s="25" t="s">
        <v>63</v>
      </c>
      <c r="E20" s="60"/>
      <c r="F20" s="60"/>
    </row>
    <row r="21" spans="1:6" ht="17.25" customHeight="1" thickBot="1" x14ac:dyDescent="0.35">
      <c r="A21" s="30">
        <v>1</v>
      </c>
      <c r="B21" s="45">
        <v>2</v>
      </c>
      <c r="C21" s="45">
        <v>3</v>
      </c>
      <c r="D21" s="31">
        <v>4</v>
      </c>
      <c r="E21" s="61"/>
      <c r="F21" s="61"/>
    </row>
    <row r="22" spans="1:6" ht="18.75" x14ac:dyDescent="0.3">
      <c r="A22" s="15">
        <v>1</v>
      </c>
      <c r="B22" s="15"/>
      <c r="C22" s="15"/>
      <c r="D22" s="15"/>
      <c r="E22" s="62"/>
      <c r="F22" s="63"/>
    </row>
    <row r="23" spans="1:6" ht="18.75" x14ac:dyDescent="0.3">
      <c r="A23" s="18">
        <v>2</v>
      </c>
      <c r="B23" s="18"/>
      <c r="C23" s="17" t="s">
        <v>19</v>
      </c>
      <c r="D23" s="18"/>
      <c r="E23" s="62"/>
      <c r="F23" s="63"/>
    </row>
    <row r="24" spans="1:6" ht="18.75" x14ac:dyDescent="0.3">
      <c r="A24" s="123" t="s">
        <v>18</v>
      </c>
      <c r="B24" s="124"/>
      <c r="C24" s="17" t="s">
        <v>19</v>
      </c>
      <c r="D24" s="69">
        <f>SUM(D22:D23)</f>
        <v>0</v>
      </c>
      <c r="E24" s="61"/>
      <c r="F24" s="64"/>
    </row>
    <row r="27" spans="1:6" ht="19.5" x14ac:dyDescent="0.35">
      <c r="A27" s="96" t="s">
        <v>73</v>
      </c>
      <c r="B27" s="96"/>
      <c r="C27" s="96"/>
      <c r="D27" s="96"/>
      <c r="E27" s="96"/>
    </row>
    <row r="28" spans="1:6" ht="15.75" thickBot="1" x14ac:dyDescent="0.3"/>
    <row r="29" spans="1:6" ht="32.25" thickBot="1" x14ac:dyDescent="0.3">
      <c r="A29" s="23" t="s">
        <v>23</v>
      </c>
      <c r="B29" s="44" t="s">
        <v>24</v>
      </c>
      <c r="C29" s="44" t="s">
        <v>83</v>
      </c>
      <c r="D29" s="44" t="s">
        <v>65</v>
      </c>
      <c r="E29" s="44" t="s">
        <v>66</v>
      </c>
      <c r="F29" s="25" t="s">
        <v>67</v>
      </c>
    </row>
    <row r="30" spans="1:6" ht="16.5" thickBot="1" x14ac:dyDescent="0.3">
      <c r="A30" s="30">
        <v>1</v>
      </c>
      <c r="B30" s="45">
        <v>2</v>
      </c>
      <c r="C30" s="45">
        <v>3</v>
      </c>
      <c r="D30" s="45">
        <v>4</v>
      </c>
      <c r="E30" s="45">
        <v>5</v>
      </c>
      <c r="F30" s="31">
        <v>6</v>
      </c>
    </row>
    <row r="31" spans="1:6" ht="15.75" x14ac:dyDescent="0.25">
      <c r="A31" s="15">
        <v>1</v>
      </c>
      <c r="B31" s="26" t="s">
        <v>95</v>
      </c>
      <c r="C31" s="15"/>
      <c r="D31" s="15"/>
      <c r="E31" s="15"/>
      <c r="F31" s="19">
        <v>125741.3</v>
      </c>
    </row>
    <row r="32" spans="1:6" ht="15.75" x14ac:dyDescent="0.25">
      <c r="A32" s="18">
        <v>2</v>
      </c>
      <c r="B32" s="18" t="s">
        <v>69</v>
      </c>
      <c r="C32" s="19">
        <v>83243</v>
      </c>
      <c r="D32" s="70"/>
      <c r="E32" s="70"/>
      <c r="F32" s="19">
        <v>246400</v>
      </c>
    </row>
    <row r="33" spans="1:6" ht="15.75" x14ac:dyDescent="0.25">
      <c r="A33" s="18">
        <v>3</v>
      </c>
      <c r="B33" s="18" t="s">
        <v>70</v>
      </c>
      <c r="C33" s="19">
        <v>90000</v>
      </c>
      <c r="D33" s="70"/>
      <c r="E33" s="70"/>
      <c r="F33" s="19">
        <v>465365</v>
      </c>
    </row>
    <row r="34" spans="1:6" ht="15.75" x14ac:dyDescent="0.25">
      <c r="A34" s="18">
        <v>4</v>
      </c>
      <c r="B34" s="18" t="s">
        <v>68</v>
      </c>
      <c r="C34" s="19">
        <f>7600+4800</f>
        <v>12400</v>
      </c>
      <c r="D34" s="70"/>
      <c r="E34" s="70"/>
      <c r="F34" s="19">
        <v>220460</v>
      </c>
    </row>
    <row r="35" spans="1:6" ht="15.75" x14ac:dyDescent="0.25">
      <c r="A35" s="18">
        <v>5</v>
      </c>
      <c r="B35" s="18" t="s">
        <v>71</v>
      </c>
      <c r="C35" s="19">
        <v>292.57299999999998</v>
      </c>
      <c r="D35" s="70"/>
      <c r="E35" s="70"/>
      <c r="F35" s="125">
        <v>437699.55</v>
      </c>
    </row>
    <row r="36" spans="1:6" ht="15.75" x14ac:dyDescent="0.25">
      <c r="A36" s="18">
        <v>6</v>
      </c>
      <c r="B36" s="18" t="s">
        <v>72</v>
      </c>
      <c r="C36" s="19">
        <v>1896.72</v>
      </c>
      <c r="D36" s="70"/>
      <c r="E36" s="70"/>
      <c r="F36" s="126"/>
    </row>
    <row r="37" spans="1:6" ht="15.75" x14ac:dyDescent="0.25">
      <c r="A37" s="123" t="s">
        <v>18</v>
      </c>
      <c r="B37" s="124"/>
      <c r="C37" s="17" t="s">
        <v>19</v>
      </c>
      <c r="D37" s="17" t="s">
        <v>19</v>
      </c>
      <c r="E37" s="17" t="s">
        <v>19</v>
      </c>
      <c r="F37" s="35">
        <f>SUM(F31:F36)</f>
        <v>1495665.85</v>
      </c>
    </row>
    <row r="40" spans="1:6" ht="19.5" x14ac:dyDescent="0.35">
      <c r="A40" s="96" t="s">
        <v>74</v>
      </c>
      <c r="B40" s="96"/>
      <c r="C40" s="96"/>
      <c r="D40" s="96"/>
      <c r="E40" s="96"/>
    </row>
    <row r="41" spans="1:6" ht="15.75" thickBot="1" x14ac:dyDescent="0.3"/>
    <row r="42" spans="1:6" ht="32.25" thickBot="1" x14ac:dyDescent="0.3">
      <c r="A42" s="23" t="s">
        <v>23</v>
      </c>
      <c r="B42" s="44" t="s">
        <v>24</v>
      </c>
      <c r="C42" s="44" t="s">
        <v>75</v>
      </c>
      <c r="D42" s="44" t="s">
        <v>76</v>
      </c>
      <c r="E42" s="25" t="s">
        <v>77</v>
      </c>
    </row>
    <row r="43" spans="1:6" ht="16.5" thickBot="1" x14ac:dyDescent="0.3">
      <c r="A43" s="30">
        <v>1</v>
      </c>
      <c r="B43" s="45">
        <v>2</v>
      </c>
      <c r="C43" s="45">
        <v>3</v>
      </c>
      <c r="D43" s="45">
        <v>4</v>
      </c>
      <c r="E43" s="31">
        <v>5</v>
      </c>
    </row>
    <row r="44" spans="1:6" ht="15.75" x14ac:dyDescent="0.25">
      <c r="A44" s="15">
        <v>1</v>
      </c>
      <c r="B44" s="15" t="s">
        <v>148</v>
      </c>
      <c r="C44" s="72" t="s">
        <v>113</v>
      </c>
      <c r="D44" s="15">
        <v>3</v>
      </c>
      <c r="E44" s="16">
        <v>2400</v>
      </c>
    </row>
    <row r="45" spans="1:6" ht="15.75" x14ac:dyDescent="0.25">
      <c r="A45" s="18">
        <v>2</v>
      </c>
      <c r="B45" s="18" t="s">
        <v>114</v>
      </c>
      <c r="C45" s="72" t="s">
        <v>113</v>
      </c>
      <c r="D45" s="18">
        <v>1</v>
      </c>
      <c r="E45" s="19">
        <v>990</v>
      </c>
    </row>
    <row r="46" spans="1:6" ht="15.75" x14ac:dyDescent="0.25">
      <c r="A46" s="18">
        <v>3</v>
      </c>
      <c r="B46" s="18" t="s">
        <v>115</v>
      </c>
      <c r="C46" s="72" t="s">
        <v>113</v>
      </c>
      <c r="D46" s="18">
        <v>1</v>
      </c>
      <c r="E46" s="19">
        <v>1800</v>
      </c>
    </row>
    <row r="47" spans="1:6" ht="15.75" x14ac:dyDescent="0.25">
      <c r="A47" s="18">
        <v>4</v>
      </c>
      <c r="B47" s="18" t="s">
        <v>116</v>
      </c>
      <c r="C47" s="72" t="s">
        <v>113</v>
      </c>
      <c r="D47" s="18">
        <v>7</v>
      </c>
      <c r="E47" s="19">
        <f>1574.4+256.72</f>
        <v>1831.1200000000001</v>
      </c>
    </row>
    <row r="48" spans="1:6" ht="15.75" x14ac:dyDescent="0.25">
      <c r="A48" s="18">
        <v>5</v>
      </c>
      <c r="B48" s="18" t="s">
        <v>117</v>
      </c>
      <c r="C48" s="72" t="s">
        <v>113</v>
      </c>
      <c r="D48" s="18">
        <v>2</v>
      </c>
      <c r="E48" s="19">
        <v>2757</v>
      </c>
    </row>
    <row r="49" spans="1:5" ht="15.75" x14ac:dyDescent="0.25">
      <c r="A49" s="18">
        <v>6</v>
      </c>
      <c r="B49" s="18" t="s">
        <v>118</v>
      </c>
      <c r="C49" s="72" t="s">
        <v>113</v>
      </c>
      <c r="D49" s="18">
        <v>3</v>
      </c>
      <c r="E49" s="19">
        <v>4500</v>
      </c>
    </row>
    <row r="50" spans="1:5" ht="15.75" x14ac:dyDescent="0.25">
      <c r="A50" s="18">
        <v>7</v>
      </c>
      <c r="B50" s="18" t="s">
        <v>119</v>
      </c>
      <c r="C50" s="72" t="s">
        <v>113</v>
      </c>
      <c r="D50" s="18">
        <v>9</v>
      </c>
      <c r="E50" s="19">
        <v>2023.8</v>
      </c>
    </row>
    <row r="51" spans="1:5" ht="15.75" x14ac:dyDescent="0.25">
      <c r="A51" s="18">
        <v>8</v>
      </c>
      <c r="B51" s="18" t="s">
        <v>120</v>
      </c>
      <c r="C51" s="72" t="s">
        <v>113</v>
      </c>
      <c r="D51" s="18">
        <v>1</v>
      </c>
      <c r="E51" s="19">
        <v>6500</v>
      </c>
    </row>
    <row r="52" spans="1:5" ht="15.75" x14ac:dyDescent="0.25">
      <c r="A52" s="18">
        <v>9</v>
      </c>
      <c r="B52" s="18" t="s">
        <v>121</v>
      </c>
      <c r="C52" s="72" t="s">
        <v>113</v>
      </c>
      <c r="D52" s="18">
        <v>11</v>
      </c>
      <c r="E52" s="19">
        <v>50820</v>
      </c>
    </row>
    <row r="53" spans="1:5" ht="15.75" x14ac:dyDescent="0.25">
      <c r="A53" s="18">
        <v>10</v>
      </c>
      <c r="B53" s="18" t="s">
        <v>122</v>
      </c>
      <c r="C53" s="72" t="s">
        <v>113</v>
      </c>
      <c r="D53" s="18">
        <v>1</v>
      </c>
      <c r="E53" s="19">
        <v>13855.32</v>
      </c>
    </row>
    <row r="54" spans="1:5" ht="15.75" x14ac:dyDescent="0.25">
      <c r="A54" s="18">
        <v>11</v>
      </c>
      <c r="B54" s="18" t="s">
        <v>123</v>
      </c>
      <c r="C54" s="72" t="s">
        <v>113</v>
      </c>
      <c r="D54" s="18">
        <v>12</v>
      </c>
      <c r="E54" s="19">
        <v>48000</v>
      </c>
    </row>
    <row r="55" spans="1:5" ht="15.75" x14ac:dyDescent="0.25">
      <c r="A55" s="18">
        <v>12</v>
      </c>
      <c r="B55" s="18" t="s">
        <v>124</v>
      </c>
      <c r="C55" s="72" t="s">
        <v>113</v>
      </c>
      <c r="D55" s="18">
        <v>12</v>
      </c>
      <c r="E55" s="19">
        <v>1092.96</v>
      </c>
    </row>
    <row r="56" spans="1:5" ht="15.75" x14ac:dyDescent="0.25">
      <c r="A56" s="18">
        <v>13</v>
      </c>
      <c r="B56" s="18" t="s">
        <v>125</v>
      </c>
      <c r="C56" s="72" t="s">
        <v>113</v>
      </c>
      <c r="D56" s="18">
        <v>78</v>
      </c>
      <c r="E56" s="19">
        <v>36660</v>
      </c>
    </row>
    <row r="57" spans="1:5" ht="15.75" x14ac:dyDescent="0.25">
      <c r="A57" s="18">
        <v>14</v>
      </c>
      <c r="B57" s="18" t="s">
        <v>126</v>
      </c>
      <c r="C57" s="72" t="s">
        <v>113</v>
      </c>
      <c r="D57" s="18">
        <v>11</v>
      </c>
      <c r="E57" s="19">
        <v>27500</v>
      </c>
    </row>
    <row r="58" spans="1:5" ht="15.75" x14ac:dyDescent="0.25">
      <c r="A58" s="18">
        <v>15</v>
      </c>
      <c r="B58" s="18" t="s">
        <v>127</v>
      </c>
      <c r="C58" s="72" t="s">
        <v>113</v>
      </c>
      <c r="D58" s="18">
        <v>16</v>
      </c>
      <c r="E58" s="19">
        <v>2200</v>
      </c>
    </row>
    <row r="59" spans="1:5" ht="15.75" x14ac:dyDescent="0.25">
      <c r="A59" s="18">
        <v>16</v>
      </c>
      <c r="B59" s="18" t="s">
        <v>128</v>
      </c>
      <c r="C59" s="72" t="s">
        <v>113</v>
      </c>
      <c r="D59" s="18">
        <v>1</v>
      </c>
      <c r="E59" s="19">
        <v>3000</v>
      </c>
    </row>
    <row r="60" spans="1:5" ht="15.75" hidden="1" x14ac:dyDescent="0.25">
      <c r="A60" s="18">
        <v>17</v>
      </c>
      <c r="B60" s="18" t="s">
        <v>129</v>
      </c>
      <c r="C60" s="72" t="s">
        <v>113</v>
      </c>
      <c r="D60" s="18">
        <v>10</v>
      </c>
      <c r="E60" s="19">
        <v>0</v>
      </c>
    </row>
    <row r="61" spans="1:5" ht="15.75" hidden="1" x14ac:dyDescent="0.25">
      <c r="A61" s="18">
        <v>18</v>
      </c>
      <c r="B61" s="18"/>
      <c r="C61" s="18"/>
      <c r="D61" s="18"/>
      <c r="E61" s="19"/>
    </row>
    <row r="62" spans="1:5" ht="15.75" x14ac:dyDescent="0.25">
      <c r="A62" s="123" t="s">
        <v>18</v>
      </c>
      <c r="B62" s="124"/>
      <c r="C62" s="17" t="s">
        <v>19</v>
      </c>
      <c r="D62" s="17" t="s">
        <v>19</v>
      </c>
      <c r="E62" s="35">
        <f>SUM(E44:E61)</f>
        <v>205930.19999999998</v>
      </c>
    </row>
    <row r="65" spans="1:5" ht="19.5" x14ac:dyDescent="0.35">
      <c r="A65" s="96" t="s">
        <v>78</v>
      </c>
      <c r="B65" s="96"/>
      <c r="C65" s="96"/>
      <c r="D65" s="96"/>
      <c r="E65" s="96"/>
    </row>
    <row r="66" spans="1:5" ht="15.75" thickBot="1" x14ac:dyDescent="0.3"/>
    <row r="67" spans="1:5" ht="32.25" thickBot="1" x14ac:dyDescent="0.3">
      <c r="A67" s="23" t="s">
        <v>23</v>
      </c>
      <c r="B67" s="44" t="s">
        <v>24</v>
      </c>
      <c r="C67" s="44" t="s">
        <v>62</v>
      </c>
      <c r="D67" s="25" t="s">
        <v>77</v>
      </c>
    </row>
    <row r="68" spans="1:5" ht="15" customHeight="1" thickBot="1" x14ac:dyDescent="0.35">
      <c r="A68" s="42">
        <v>1</v>
      </c>
      <c r="B68" s="43">
        <v>2</v>
      </c>
      <c r="C68" s="43">
        <v>3</v>
      </c>
      <c r="D68" s="13">
        <v>4</v>
      </c>
      <c r="E68" s="61"/>
    </row>
    <row r="69" spans="1:5" ht="18.75" x14ac:dyDescent="0.3">
      <c r="A69" s="15">
        <v>1</v>
      </c>
      <c r="B69" s="15" t="s">
        <v>131</v>
      </c>
      <c r="C69" s="15">
        <v>3</v>
      </c>
      <c r="D69" s="16">
        <f>320400-160200</f>
        <v>160200</v>
      </c>
      <c r="E69" s="65"/>
    </row>
    <row r="70" spans="1:5" ht="18.75" x14ac:dyDescent="0.3">
      <c r="A70" s="18">
        <v>2</v>
      </c>
      <c r="B70" s="68" t="s">
        <v>168</v>
      </c>
      <c r="C70" s="18">
        <v>1</v>
      </c>
      <c r="D70" s="19">
        <v>2200</v>
      </c>
      <c r="E70" s="65"/>
    </row>
    <row r="71" spans="1:5" ht="16.5" customHeight="1" x14ac:dyDescent="0.3">
      <c r="A71" s="18">
        <v>3</v>
      </c>
      <c r="B71" s="18" t="s">
        <v>133</v>
      </c>
      <c r="C71" s="18">
        <v>2</v>
      </c>
      <c r="D71" s="19">
        <v>32372</v>
      </c>
      <c r="E71" s="65"/>
    </row>
    <row r="72" spans="1:5" ht="16.5" customHeight="1" x14ac:dyDescent="0.3">
      <c r="A72" s="18">
        <v>4</v>
      </c>
      <c r="B72" s="18" t="s">
        <v>134</v>
      </c>
      <c r="C72" s="18">
        <v>1</v>
      </c>
      <c r="D72" s="19">
        <v>13200</v>
      </c>
      <c r="E72" s="65"/>
    </row>
    <row r="73" spans="1:5" ht="16.5" customHeight="1" x14ac:dyDescent="0.3">
      <c r="A73" s="18">
        <v>5</v>
      </c>
      <c r="B73" s="18" t="s">
        <v>135</v>
      </c>
      <c r="C73" s="18">
        <v>1</v>
      </c>
      <c r="D73" s="19">
        <v>1360</v>
      </c>
      <c r="E73" s="65"/>
    </row>
    <row r="74" spans="1:5" ht="16.5" hidden="1" customHeight="1" x14ac:dyDescent="0.3">
      <c r="A74" s="18">
        <v>6</v>
      </c>
      <c r="B74" s="18" t="s">
        <v>136</v>
      </c>
      <c r="C74" s="18">
        <v>1</v>
      </c>
      <c r="D74" s="19">
        <v>0</v>
      </c>
      <c r="E74" s="65"/>
    </row>
    <row r="75" spans="1:5" ht="18.75" customHeight="1" x14ac:dyDescent="0.3">
      <c r="A75" s="18">
        <v>6</v>
      </c>
      <c r="B75" s="18" t="s">
        <v>137</v>
      </c>
      <c r="C75" s="18">
        <v>6</v>
      </c>
      <c r="D75" s="19">
        <v>5000</v>
      </c>
      <c r="E75" s="65"/>
    </row>
    <row r="76" spans="1:5" ht="18" customHeight="1" x14ac:dyDescent="0.3">
      <c r="A76" s="18">
        <v>7</v>
      </c>
      <c r="B76" s="18" t="s">
        <v>138</v>
      </c>
      <c r="C76" s="18">
        <v>1</v>
      </c>
      <c r="D76" s="19">
        <v>2500</v>
      </c>
      <c r="E76" s="65"/>
    </row>
    <row r="77" spans="1:5" ht="18" customHeight="1" x14ac:dyDescent="0.3">
      <c r="A77" s="18">
        <v>8</v>
      </c>
      <c r="B77" s="18" t="s">
        <v>139</v>
      </c>
      <c r="C77" s="18">
        <v>1</v>
      </c>
      <c r="D77" s="19">
        <v>550</v>
      </c>
      <c r="E77" s="65"/>
    </row>
    <row r="78" spans="1:5" ht="18" customHeight="1" x14ac:dyDescent="0.3">
      <c r="A78" s="18">
        <v>9</v>
      </c>
      <c r="B78" s="18" t="s">
        <v>140</v>
      </c>
      <c r="C78" s="18">
        <v>1</v>
      </c>
      <c r="D78" s="19">
        <v>8316.5</v>
      </c>
      <c r="E78" s="65"/>
    </row>
    <row r="79" spans="1:5" ht="18" customHeight="1" x14ac:dyDescent="0.3">
      <c r="A79" s="18">
        <v>10</v>
      </c>
      <c r="B79" s="18" t="s">
        <v>141</v>
      </c>
      <c r="C79" s="18">
        <v>1</v>
      </c>
      <c r="D79" s="19">
        <v>10000</v>
      </c>
      <c r="E79" s="65"/>
    </row>
    <row r="80" spans="1:5" ht="18" hidden="1" customHeight="1" x14ac:dyDescent="0.3">
      <c r="A80" s="18">
        <v>12</v>
      </c>
      <c r="B80" s="18"/>
      <c r="C80" s="18"/>
      <c r="D80" s="19"/>
      <c r="E80" s="65"/>
    </row>
    <row r="81" spans="1:5" ht="18" hidden="1" customHeight="1" x14ac:dyDescent="0.3">
      <c r="A81" s="18">
        <v>13</v>
      </c>
      <c r="B81" s="18"/>
      <c r="C81" s="18"/>
      <c r="D81" s="19"/>
      <c r="E81" s="65"/>
    </row>
    <row r="82" spans="1:5" ht="18" hidden="1" customHeight="1" x14ac:dyDescent="0.3">
      <c r="A82" s="18">
        <v>14</v>
      </c>
      <c r="B82" s="18"/>
      <c r="C82" s="18"/>
      <c r="D82" s="19"/>
      <c r="E82" s="65"/>
    </row>
    <row r="83" spans="1:5" ht="18" hidden="1" customHeight="1" x14ac:dyDescent="0.3">
      <c r="A83" s="18">
        <v>15</v>
      </c>
      <c r="B83" s="18"/>
      <c r="C83" s="18"/>
      <c r="D83" s="19"/>
      <c r="E83" s="65"/>
    </row>
    <row r="84" spans="1:5" ht="18.75" x14ac:dyDescent="0.3">
      <c r="A84" s="123" t="s">
        <v>18</v>
      </c>
      <c r="B84" s="124"/>
      <c r="C84" s="17" t="s">
        <v>19</v>
      </c>
      <c r="D84" s="35">
        <f>SUM(D69:D83)</f>
        <v>235698.5</v>
      </c>
      <c r="E84" s="66"/>
    </row>
    <row r="87" spans="1:5" ht="19.5" x14ac:dyDescent="0.35">
      <c r="A87" s="96" t="s">
        <v>79</v>
      </c>
      <c r="B87" s="96"/>
      <c r="C87" s="96"/>
      <c r="D87" s="96"/>
      <c r="E87" s="96"/>
    </row>
    <row r="88" spans="1:5" ht="15.75" thickBot="1" x14ac:dyDescent="0.3"/>
    <row r="89" spans="1:5" ht="32.25" thickBot="1" x14ac:dyDescent="0.3">
      <c r="A89" s="42" t="s">
        <v>23</v>
      </c>
      <c r="B89" s="44" t="s">
        <v>24</v>
      </c>
      <c r="C89" s="44" t="s">
        <v>130</v>
      </c>
      <c r="D89" s="25" t="s">
        <v>77</v>
      </c>
    </row>
    <row r="90" spans="1:5" ht="15.75" customHeight="1" thickBot="1" x14ac:dyDescent="0.35">
      <c r="A90" s="42">
        <v>1</v>
      </c>
      <c r="B90" s="43">
        <v>2</v>
      </c>
      <c r="C90" s="43">
        <v>3</v>
      </c>
      <c r="D90" s="13">
        <v>4</v>
      </c>
      <c r="E90" s="61"/>
    </row>
    <row r="91" spans="1:5" ht="18.75" x14ac:dyDescent="0.3">
      <c r="A91" s="18">
        <v>1</v>
      </c>
      <c r="B91" s="18"/>
      <c r="C91" s="18"/>
      <c r="D91" s="19"/>
      <c r="E91" s="65"/>
    </row>
    <row r="92" spans="1:5" ht="18.75" x14ac:dyDescent="0.3">
      <c r="A92" s="18">
        <v>2</v>
      </c>
      <c r="B92" s="18"/>
      <c r="C92" s="18"/>
      <c r="D92" s="19"/>
      <c r="E92" s="65"/>
    </row>
    <row r="93" spans="1:5" ht="18.75" x14ac:dyDescent="0.3">
      <c r="A93" s="18">
        <v>3</v>
      </c>
      <c r="B93" s="18"/>
      <c r="C93" s="18"/>
      <c r="D93" s="19"/>
      <c r="E93" s="65"/>
    </row>
    <row r="94" spans="1:5" ht="18.75" hidden="1" x14ac:dyDescent="0.3">
      <c r="A94" s="18">
        <v>4</v>
      </c>
      <c r="B94" s="18"/>
      <c r="C94" s="18"/>
      <c r="D94" s="19"/>
      <c r="E94" s="65"/>
    </row>
    <row r="95" spans="1:5" ht="18.75" hidden="1" x14ac:dyDescent="0.3">
      <c r="A95" s="18">
        <v>5</v>
      </c>
      <c r="B95" s="18"/>
      <c r="C95" s="18"/>
      <c r="D95" s="19"/>
      <c r="E95" s="65"/>
    </row>
    <row r="96" spans="1:5" ht="18.75" hidden="1" x14ac:dyDescent="0.3">
      <c r="A96" s="18">
        <v>6</v>
      </c>
      <c r="B96" s="18"/>
      <c r="C96" s="18"/>
      <c r="D96" s="19"/>
      <c r="E96" s="65"/>
    </row>
    <row r="97" spans="1:5" ht="18.75" x14ac:dyDescent="0.3">
      <c r="A97" s="123" t="s">
        <v>18</v>
      </c>
      <c r="B97" s="124"/>
      <c r="C97" s="17" t="s">
        <v>19</v>
      </c>
      <c r="D97" s="35">
        <f>SUM(D91:D96)</f>
        <v>0</v>
      </c>
      <c r="E97" s="66"/>
    </row>
    <row r="100" spans="1:5" ht="19.5" x14ac:dyDescent="0.35">
      <c r="A100" s="96" t="s">
        <v>81</v>
      </c>
      <c r="B100" s="96"/>
      <c r="C100" s="96"/>
      <c r="D100" s="96"/>
      <c r="E100" s="96"/>
    </row>
    <row r="101" spans="1:5" ht="15.75" thickBot="1" x14ac:dyDescent="0.3"/>
    <row r="102" spans="1:5" ht="20.25" customHeight="1" thickBot="1" x14ac:dyDescent="0.3">
      <c r="A102" s="23" t="s">
        <v>23</v>
      </c>
      <c r="B102" s="44" t="s">
        <v>24</v>
      </c>
      <c r="C102" s="44" t="s">
        <v>130</v>
      </c>
      <c r="D102" s="25" t="s">
        <v>80</v>
      </c>
    </row>
    <row r="103" spans="1:5" ht="16.5" customHeight="1" thickBot="1" x14ac:dyDescent="0.35">
      <c r="A103" s="73">
        <v>1</v>
      </c>
      <c r="B103" s="44">
        <v>2</v>
      </c>
      <c r="C103" s="44">
        <v>3</v>
      </c>
      <c r="D103" s="25">
        <v>4</v>
      </c>
      <c r="E103" s="61"/>
    </row>
    <row r="104" spans="1:5" ht="18.75" x14ac:dyDescent="0.3">
      <c r="A104" s="18">
        <v>1</v>
      </c>
      <c r="B104" s="18" t="s">
        <v>158</v>
      </c>
      <c r="C104" s="18">
        <v>2</v>
      </c>
      <c r="D104" s="19">
        <v>54000</v>
      </c>
      <c r="E104" s="65"/>
    </row>
    <row r="105" spans="1:5" ht="18.75" x14ac:dyDescent="0.3">
      <c r="A105" s="18">
        <v>2</v>
      </c>
      <c r="B105" s="18" t="s">
        <v>159</v>
      </c>
      <c r="C105" s="18">
        <v>1</v>
      </c>
      <c r="D105" s="19">
        <v>16000</v>
      </c>
      <c r="E105" s="65"/>
    </row>
    <row r="106" spans="1:5" ht="18.75" x14ac:dyDescent="0.3">
      <c r="A106" s="18">
        <v>3</v>
      </c>
      <c r="B106" s="18" t="s">
        <v>160</v>
      </c>
      <c r="C106" s="18">
        <v>1</v>
      </c>
      <c r="D106" s="19">
        <v>4100</v>
      </c>
      <c r="E106" s="65"/>
    </row>
    <row r="107" spans="1:5" ht="18.75" x14ac:dyDescent="0.3">
      <c r="A107" s="18">
        <v>4</v>
      </c>
      <c r="B107" s="18" t="s">
        <v>161</v>
      </c>
      <c r="C107" s="18">
        <v>1</v>
      </c>
      <c r="D107" s="19">
        <v>5100</v>
      </c>
      <c r="E107" s="65"/>
    </row>
    <row r="108" spans="1:5" ht="18.75" x14ac:dyDescent="0.3">
      <c r="A108" s="18">
        <v>5</v>
      </c>
      <c r="B108" s="18" t="s">
        <v>162</v>
      </c>
      <c r="C108" s="18">
        <v>2</v>
      </c>
      <c r="D108" s="19">
        <v>7400</v>
      </c>
      <c r="E108" s="65"/>
    </row>
    <row r="109" spans="1:5" ht="18.75" x14ac:dyDescent="0.3">
      <c r="A109" s="18">
        <v>6</v>
      </c>
      <c r="B109" s="18" t="s">
        <v>163</v>
      </c>
      <c r="C109" s="18">
        <v>25</v>
      </c>
      <c r="D109" s="19">
        <v>12550</v>
      </c>
      <c r="E109" s="65"/>
    </row>
    <row r="110" spans="1:5" ht="18.75" x14ac:dyDescent="0.3">
      <c r="A110" s="123" t="s">
        <v>18</v>
      </c>
      <c r="B110" s="124"/>
      <c r="C110" s="17" t="s">
        <v>19</v>
      </c>
      <c r="D110" s="35">
        <f>SUM(D104:D109)</f>
        <v>99150</v>
      </c>
      <c r="E110" s="66"/>
    </row>
    <row r="113" spans="1:6" ht="19.5" x14ac:dyDescent="0.35">
      <c r="A113" s="96" t="s">
        <v>82</v>
      </c>
      <c r="B113" s="96"/>
      <c r="C113" s="96"/>
      <c r="D113" s="96"/>
      <c r="E113" s="96"/>
    </row>
    <row r="114" spans="1:6" ht="15.75" thickBot="1" x14ac:dyDescent="0.3"/>
    <row r="115" spans="1:6" ht="16.5" thickBot="1" x14ac:dyDescent="0.3">
      <c r="A115" s="23" t="s">
        <v>23</v>
      </c>
      <c r="B115" s="44" t="s">
        <v>24</v>
      </c>
      <c r="C115" s="44" t="s">
        <v>96</v>
      </c>
      <c r="D115" s="25" t="s">
        <v>80</v>
      </c>
    </row>
    <row r="116" spans="1:6" ht="15" customHeight="1" thickBot="1" x14ac:dyDescent="0.35">
      <c r="A116" s="73">
        <v>1</v>
      </c>
      <c r="B116" s="44">
        <v>2</v>
      </c>
      <c r="C116" s="44">
        <v>3</v>
      </c>
      <c r="D116" s="25">
        <v>4</v>
      </c>
      <c r="E116" s="61"/>
    </row>
    <row r="117" spans="1:6" ht="18.75" x14ac:dyDescent="0.3">
      <c r="A117" s="18">
        <v>1</v>
      </c>
      <c r="B117" s="18" t="s">
        <v>143</v>
      </c>
      <c r="C117" s="18">
        <v>12</v>
      </c>
      <c r="D117" s="19">
        <v>11856</v>
      </c>
      <c r="E117" s="65"/>
    </row>
    <row r="118" spans="1:6" ht="18.75" x14ac:dyDescent="0.3">
      <c r="A118" s="18">
        <v>2</v>
      </c>
      <c r="B118" s="18" t="s">
        <v>144</v>
      </c>
      <c r="C118" s="18">
        <v>6</v>
      </c>
      <c r="D118" s="19">
        <v>13266</v>
      </c>
      <c r="E118" s="65"/>
    </row>
    <row r="119" spans="1:6" ht="18.75" x14ac:dyDescent="0.3">
      <c r="A119" s="18">
        <v>3</v>
      </c>
      <c r="B119" s="18"/>
      <c r="C119" s="18"/>
      <c r="D119" s="19"/>
      <c r="E119" s="65"/>
    </row>
    <row r="120" spans="1:6" ht="18.75" x14ac:dyDescent="0.3">
      <c r="A120" s="18">
        <v>4</v>
      </c>
      <c r="B120" s="18"/>
      <c r="C120" s="18"/>
      <c r="D120" s="19"/>
      <c r="E120" s="65"/>
    </row>
    <row r="121" spans="1:6" ht="18.75" x14ac:dyDescent="0.3">
      <c r="A121" s="18">
        <v>5</v>
      </c>
      <c r="B121" s="18"/>
      <c r="C121" s="18"/>
      <c r="D121" s="19"/>
      <c r="E121" s="65"/>
    </row>
    <row r="122" spans="1:6" ht="18.75" x14ac:dyDescent="0.3">
      <c r="A122" s="18">
        <v>6</v>
      </c>
      <c r="B122" s="18"/>
      <c r="C122" s="18"/>
      <c r="D122" s="19"/>
      <c r="E122" s="65"/>
    </row>
    <row r="123" spans="1:6" ht="18.75" x14ac:dyDescent="0.3">
      <c r="A123" s="123" t="s">
        <v>18</v>
      </c>
      <c r="B123" s="124"/>
      <c r="C123" s="17" t="s">
        <v>19</v>
      </c>
      <c r="D123" s="35">
        <f>SUM(D117:D122)</f>
        <v>25122</v>
      </c>
      <c r="E123" s="66"/>
    </row>
    <row r="124" spans="1:6" ht="15.75" thickBot="1" x14ac:dyDescent="0.3"/>
    <row r="125" spans="1:6" ht="19.5" thickBot="1" x14ac:dyDescent="0.35">
      <c r="D125" s="127" t="s">
        <v>146</v>
      </c>
      <c r="E125" s="128"/>
      <c r="F125" s="50">
        <f>F15+D24+F37+E62+D84+D97+D110+D123</f>
        <v>2092364.83</v>
      </c>
    </row>
  </sheetData>
  <mergeCells count="19">
    <mergeCell ref="D125:E125"/>
    <mergeCell ref="A97:B97"/>
    <mergeCell ref="A100:E100"/>
    <mergeCell ref="A110:B110"/>
    <mergeCell ref="A113:E113"/>
    <mergeCell ref="A123:B123"/>
    <mergeCell ref="F35:F36"/>
    <mergeCell ref="A84:B84"/>
    <mergeCell ref="A87:E87"/>
    <mergeCell ref="A2:E2"/>
    <mergeCell ref="A8:E8"/>
    <mergeCell ref="A18:E18"/>
    <mergeCell ref="A24:B24"/>
    <mergeCell ref="A27:E27"/>
    <mergeCell ref="A15:B15"/>
    <mergeCell ref="A37:B37"/>
    <mergeCell ref="A40:E40"/>
    <mergeCell ref="A62:B62"/>
    <mergeCell ref="A65:E65"/>
  </mergeCells>
  <pageMargins left="0.70866141732283472" right="0.19" top="0.44" bottom="0.14000000000000001" header="0.31496062992125984" footer="0.16"/>
  <pageSetup paperSize="9" scale="4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2"/>
  <sheetViews>
    <sheetView topLeftCell="A102" workbookViewId="0">
      <selection activeCell="C118" sqref="C118"/>
    </sheetView>
  </sheetViews>
  <sheetFormatPr defaultRowHeight="15" x14ac:dyDescent="0.25"/>
  <cols>
    <col min="1" max="1" width="15.85546875" customWidth="1"/>
    <col min="2" max="2" width="45" customWidth="1"/>
    <col min="3" max="5" width="24.7109375" customWidth="1"/>
    <col min="6" max="6" width="23.28515625" customWidth="1"/>
  </cols>
  <sheetData>
    <row r="2" spans="1:10" ht="19.5" x14ac:dyDescent="0.35">
      <c r="A2" s="96" t="s">
        <v>54</v>
      </c>
      <c r="B2" s="96"/>
      <c r="C2" s="96"/>
      <c r="D2" s="96"/>
      <c r="E2" s="96"/>
    </row>
    <row r="4" spans="1:10" ht="15.75" x14ac:dyDescent="0.25">
      <c r="A4" s="3" t="s">
        <v>22</v>
      </c>
      <c r="B4" s="2"/>
      <c r="C4" s="4">
        <v>244</v>
      </c>
      <c r="D4" s="2"/>
    </row>
    <row r="5" spans="1:10" ht="15.75" x14ac:dyDescent="0.25">
      <c r="A5" s="3" t="s">
        <v>21</v>
      </c>
      <c r="B5" s="2"/>
      <c r="C5" s="4" t="s">
        <v>87</v>
      </c>
    </row>
    <row r="6" spans="1:10" ht="15.75" x14ac:dyDescent="0.25">
      <c r="A6" s="3"/>
      <c r="B6" s="2"/>
      <c r="C6" s="6"/>
    </row>
    <row r="7" spans="1:10" ht="15.75" x14ac:dyDescent="0.25">
      <c r="A7" s="3"/>
      <c r="B7" s="2"/>
      <c r="C7" s="6"/>
    </row>
    <row r="8" spans="1:10" ht="19.5" x14ac:dyDescent="0.35">
      <c r="A8" s="96" t="s">
        <v>55</v>
      </c>
      <c r="B8" s="96"/>
      <c r="C8" s="96"/>
      <c r="D8" s="96"/>
      <c r="E8" s="96"/>
      <c r="F8" s="5"/>
      <c r="G8" s="5"/>
      <c r="H8" s="5"/>
      <c r="I8" s="5"/>
      <c r="J8" s="5"/>
    </row>
    <row r="9" spans="1:10" ht="15.75" thickBot="1" x14ac:dyDescent="0.3"/>
    <row r="10" spans="1:10" ht="70.5" customHeight="1" thickBot="1" x14ac:dyDescent="0.3">
      <c r="A10" s="23" t="s">
        <v>23</v>
      </c>
      <c r="B10" s="76" t="s">
        <v>24</v>
      </c>
      <c r="C10" s="76" t="s">
        <v>56</v>
      </c>
      <c r="D10" s="76" t="s">
        <v>57</v>
      </c>
      <c r="E10" s="76" t="s">
        <v>58</v>
      </c>
      <c r="F10" s="25" t="s">
        <v>59</v>
      </c>
    </row>
    <row r="11" spans="1:10" ht="16.5" thickBot="1" x14ac:dyDescent="0.3">
      <c r="A11" s="30">
        <v>1</v>
      </c>
      <c r="B11" s="77">
        <v>2</v>
      </c>
      <c r="C11" s="77">
        <v>3</v>
      </c>
      <c r="D11" s="77">
        <v>4</v>
      </c>
      <c r="E11" s="77">
        <v>5</v>
      </c>
      <c r="F11" s="31">
        <v>6</v>
      </c>
    </row>
    <row r="12" spans="1:10" ht="15.75" x14ac:dyDescent="0.25">
      <c r="A12" s="18">
        <v>1</v>
      </c>
      <c r="B12" s="18" t="s">
        <v>60</v>
      </c>
      <c r="C12" s="18"/>
      <c r="D12" s="18"/>
      <c r="E12" s="19"/>
      <c r="F12" s="19"/>
    </row>
    <row r="13" spans="1:10" ht="15.75" x14ac:dyDescent="0.25">
      <c r="A13" s="18">
        <v>2</v>
      </c>
      <c r="B13" s="18" t="s">
        <v>61</v>
      </c>
      <c r="C13" s="80" t="s">
        <v>19</v>
      </c>
      <c r="D13" s="18"/>
      <c r="E13" s="19"/>
      <c r="F13" s="19"/>
    </row>
    <row r="14" spans="1:10" ht="15.75" x14ac:dyDescent="0.25">
      <c r="A14" s="123" t="s">
        <v>18</v>
      </c>
      <c r="B14" s="124"/>
      <c r="C14" s="80" t="s">
        <v>19</v>
      </c>
      <c r="D14" s="80" t="s">
        <v>19</v>
      </c>
      <c r="E14" s="33" t="s">
        <v>19</v>
      </c>
      <c r="F14" s="35">
        <f>SUM(F12:F13)</f>
        <v>0</v>
      </c>
    </row>
    <row r="17" spans="1:6" ht="19.5" x14ac:dyDescent="0.35">
      <c r="A17" s="96" t="s">
        <v>64</v>
      </c>
      <c r="B17" s="96"/>
      <c r="C17" s="96"/>
      <c r="D17" s="96"/>
      <c r="E17" s="96"/>
      <c r="F17" s="5"/>
    </row>
    <row r="18" spans="1:6" ht="15.75" thickBot="1" x14ac:dyDescent="0.3"/>
    <row r="19" spans="1:6" ht="19.5" thickBot="1" x14ac:dyDescent="0.3">
      <c r="A19" s="23" t="s">
        <v>23</v>
      </c>
      <c r="B19" s="76" t="s">
        <v>24</v>
      </c>
      <c r="C19" s="76" t="s">
        <v>62</v>
      </c>
      <c r="D19" s="25" t="s">
        <v>63</v>
      </c>
      <c r="E19" s="60"/>
      <c r="F19" s="60"/>
    </row>
    <row r="20" spans="1:6" ht="17.25" customHeight="1" thickBot="1" x14ac:dyDescent="0.35">
      <c r="A20" s="30">
        <v>1</v>
      </c>
      <c r="B20" s="77">
        <v>2</v>
      </c>
      <c r="C20" s="77">
        <v>3</v>
      </c>
      <c r="D20" s="31">
        <v>4</v>
      </c>
      <c r="E20" s="61"/>
      <c r="F20" s="61"/>
    </row>
    <row r="21" spans="1:6" ht="18.75" x14ac:dyDescent="0.3">
      <c r="A21" s="15">
        <v>1</v>
      </c>
      <c r="B21" s="15"/>
      <c r="C21" s="15"/>
      <c r="D21" s="15"/>
      <c r="E21" s="62"/>
      <c r="F21" s="63"/>
    </row>
    <row r="22" spans="1:6" ht="18.75" x14ac:dyDescent="0.3">
      <c r="A22" s="18">
        <v>2</v>
      </c>
      <c r="B22" s="18"/>
      <c r="C22" s="80" t="s">
        <v>19</v>
      </c>
      <c r="D22" s="18"/>
      <c r="E22" s="62"/>
      <c r="F22" s="63"/>
    </row>
    <row r="23" spans="1:6" ht="18.75" x14ac:dyDescent="0.3">
      <c r="A23" s="123" t="s">
        <v>18</v>
      </c>
      <c r="B23" s="124"/>
      <c r="C23" s="80" t="s">
        <v>19</v>
      </c>
      <c r="D23" s="69">
        <f>SUM(D21:D22)</f>
        <v>0</v>
      </c>
      <c r="E23" s="61"/>
      <c r="F23" s="64"/>
    </row>
    <row r="26" spans="1:6" ht="19.5" x14ac:dyDescent="0.35">
      <c r="A26" s="96" t="s">
        <v>73</v>
      </c>
      <c r="B26" s="96"/>
      <c r="C26" s="96"/>
      <c r="D26" s="96"/>
      <c r="E26" s="96"/>
    </row>
    <row r="27" spans="1:6" ht="15.75" thickBot="1" x14ac:dyDescent="0.3"/>
    <row r="28" spans="1:6" ht="32.25" thickBot="1" x14ac:dyDescent="0.3">
      <c r="A28" s="23" t="s">
        <v>23</v>
      </c>
      <c r="B28" s="76" t="s">
        <v>24</v>
      </c>
      <c r="C28" s="76" t="s">
        <v>83</v>
      </c>
      <c r="D28" s="76" t="s">
        <v>65</v>
      </c>
      <c r="E28" s="76" t="s">
        <v>66</v>
      </c>
      <c r="F28" s="25" t="s">
        <v>67</v>
      </c>
    </row>
    <row r="29" spans="1:6" ht="16.5" thickBot="1" x14ac:dyDescent="0.3">
      <c r="A29" s="30">
        <v>1</v>
      </c>
      <c r="B29" s="77">
        <v>2</v>
      </c>
      <c r="C29" s="77">
        <v>3</v>
      </c>
      <c r="D29" s="77">
        <v>4</v>
      </c>
      <c r="E29" s="77">
        <v>5</v>
      </c>
      <c r="F29" s="31">
        <v>6</v>
      </c>
    </row>
    <row r="30" spans="1:6" ht="15.75" x14ac:dyDescent="0.25">
      <c r="A30" s="18">
        <v>1</v>
      </c>
      <c r="B30" s="18"/>
      <c r="C30" s="19"/>
      <c r="D30" s="70"/>
      <c r="E30" s="70"/>
      <c r="F30" s="19"/>
    </row>
    <row r="31" spans="1:6" ht="15.75" x14ac:dyDescent="0.25">
      <c r="A31" s="18">
        <v>2</v>
      </c>
      <c r="B31" s="18"/>
      <c r="C31" s="19"/>
      <c r="D31" s="70"/>
      <c r="E31" s="70"/>
      <c r="F31" s="19"/>
    </row>
    <row r="32" spans="1:6" ht="15.75" x14ac:dyDescent="0.25">
      <c r="A32" s="18">
        <v>3</v>
      </c>
      <c r="B32" s="18"/>
      <c r="C32" s="19"/>
      <c r="D32" s="70"/>
      <c r="E32" s="70"/>
      <c r="F32" s="19"/>
    </row>
    <row r="33" spans="1:6" ht="15.75" x14ac:dyDescent="0.25">
      <c r="A33" s="18">
        <v>4</v>
      </c>
      <c r="B33" s="18"/>
      <c r="C33" s="19"/>
      <c r="D33" s="70"/>
      <c r="E33" s="70"/>
      <c r="F33" s="125"/>
    </row>
    <row r="34" spans="1:6" ht="15.75" x14ac:dyDescent="0.25">
      <c r="A34" s="18">
        <v>5</v>
      </c>
      <c r="B34" s="18"/>
      <c r="C34" s="19"/>
      <c r="D34" s="70"/>
      <c r="E34" s="70"/>
      <c r="F34" s="126"/>
    </row>
    <row r="35" spans="1:6" ht="15.75" x14ac:dyDescent="0.25">
      <c r="A35" s="123" t="s">
        <v>18</v>
      </c>
      <c r="B35" s="124"/>
      <c r="C35" s="80" t="s">
        <v>19</v>
      </c>
      <c r="D35" s="80" t="s">
        <v>19</v>
      </c>
      <c r="E35" s="80" t="s">
        <v>19</v>
      </c>
      <c r="F35" s="35">
        <f>SUM(F30:F34)</f>
        <v>0</v>
      </c>
    </row>
    <row r="38" spans="1:6" ht="19.5" x14ac:dyDescent="0.35">
      <c r="A38" s="96" t="s">
        <v>74</v>
      </c>
      <c r="B38" s="96"/>
      <c r="C38" s="96"/>
      <c r="D38" s="96"/>
      <c r="E38" s="96"/>
    </row>
    <row r="39" spans="1:6" ht="15.75" thickBot="1" x14ac:dyDescent="0.3"/>
    <row r="40" spans="1:6" ht="32.25" thickBot="1" x14ac:dyDescent="0.3">
      <c r="A40" s="23" t="s">
        <v>23</v>
      </c>
      <c r="B40" s="76" t="s">
        <v>24</v>
      </c>
      <c r="C40" s="76" t="s">
        <v>75</v>
      </c>
      <c r="D40" s="76" t="s">
        <v>76</v>
      </c>
      <c r="E40" s="25" t="s">
        <v>77</v>
      </c>
    </row>
    <row r="41" spans="1:6" ht="16.5" thickBot="1" x14ac:dyDescent="0.3">
      <c r="A41" s="30">
        <v>1</v>
      </c>
      <c r="B41" s="77">
        <v>2</v>
      </c>
      <c r="C41" s="77">
        <v>3</v>
      </c>
      <c r="D41" s="77">
        <v>4</v>
      </c>
      <c r="E41" s="31">
        <v>5</v>
      </c>
    </row>
    <row r="42" spans="1:6" ht="15.75" x14ac:dyDescent="0.25">
      <c r="A42" s="15">
        <v>1</v>
      </c>
      <c r="B42" s="15"/>
      <c r="C42" s="72"/>
      <c r="D42" s="15"/>
      <c r="E42" s="16"/>
    </row>
    <row r="43" spans="1:6" ht="15.75" x14ac:dyDescent="0.25">
      <c r="A43" s="18">
        <v>2</v>
      </c>
      <c r="B43" s="18"/>
      <c r="C43" s="72"/>
      <c r="D43" s="18"/>
      <c r="E43" s="19"/>
    </row>
    <row r="44" spans="1:6" ht="15.75" hidden="1" x14ac:dyDescent="0.25">
      <c r="A44" s="18">
        <v>3</v>
      </c>
      <c r="B44" s="18" t="s">
        <v>115</v>
      </c>
      <c r="C44" s="72" t="s">
        <v>113</v>
      </c>
      <c r="D44" s="18"/>
      <c r="E44" s="19"/>
    </row>
    <row r="45" spans="1:6" ht="15.75" hidden="1" x14ac:dyDescent="0.25">
      <c r="A45" s="18">
        <v>4</v>
      </c>
      <c r="B45" s="18" t="s">
        <v>116</v>
      </c>
      <c r="C45" s="72" t="s">
        <v>113</v>
      </c>
      <c r="D45" s="18"/>
      <c r="E45" s="19"/>
    </row>
    <row r="46" spans="1:6" ht="15.75" hidden="1" x14ac:dyDescent="0.25">
      <c r="A46" s="18">
        <v>5</v>
      </c>
      <c r="B46" s="18" t="s">
        <v>117</v>
      </c>
      <c r="C46" s="72" t="s">
        <v>113</v>
      </c>
      <c r="D46" s="18"/>
      <c r="E46" s="19"/>
    </row>
    <row r="47" spans="1:6" ht="15.75" hidden="1" x14ac:dyDescent="0.25">
      <c r="A47" s="18">
        <v>6</v>
      </c>
      <c r="B47" s="18" t="s">
        <v>118</v>
      </c>
      <c r="C47" s="72" t="s">
        <v>113</v>
      </c>
      <c r="D47" s="18"/>
      <c r="E47" s="19"/>
    </row>
    <row r="48" spans="1:6" ht="15.75" hidden="1" x14ac:dyDescent="0.25">
      <c r="A48" s="18">
        <v>7</v>
      </c>
      <c r="B48" s="18" t="s">
        <v>119</v>
      </c>
      <c r="C48" s="72" t="s">
        <v>113</v>
      </c>
      <c r="D48" s="18"/>
      <c r="E48" s="19"/>
    </row>
    <row r="49" spans="1:5" ht="15.75" hidden="1" x14ac:dyDescent="0.25">
      <c r="A49" s="18">
        <v>8</v>
      </c>
      <c r="B49" s="18" t="s">
        <v>120</v>
      </c>
      <c r="C49" s="72" t="s">
        <v>113</v>
      </c>
      <c r="D49" s="18"/>
      <c r="E49" s="19"/>
    </row>
    <row r="50" spans="1:5" ht="15.75" hidden="1" x14ac:dyDescent="0.25">
      <c r="A50" s="18">
        <v>9</v>
      </c>
      <c r="B50" s="18" t="s">
        <v>121</v>
      </c>
      <c r="C50" s="72" t="s">
        <v>113</v>
      </c>
      <c r="D50" s="18"/>
      <c r="E50" s="19"/>
    </row>
    <row r="51" spans="1:5" ht="15.75" hidden="1" x14ac:dyDescent="0.25">
      <c r="A51" s="18">
        <v>10</v>
      </c>
      <c r="B51" s="18" t="s">
        <v>122</v>
      </c>
      <c r="C51" s="72" t="s">
        <v>113</v>
      </c>
      <c r="D51" s="18"/>
      <c r="E51" s="19"/>
    </row>
    <row r="52" spans="1:5" ht="15.75" hidden="1" x14ac:dyDescent="0.25">
      <c r="A52" s="18">
        <v>11</v>
      </c>
      <c r="B52" s="18" t="s">
        <v>123</v>
      </c>
      <c r="C52" s="72" t="s">
        <v>113</v>
      </c>
      <c r="D52" s="18"/>
      <c r="E52" s="19"/>
    </row>
    <row r="53" spans="1:5" ht="15.75" hidden="1" x14ac:dyDescent="0.25">
      <c r="A53" s="18">
        <v>12</v>
      </c>
      <c r="B53" s="18" t="s">
        <v>124</v>
      </c>
      <c r="C53" s="72" t="s">
        <v>113</v>
      </c>
      <c r="D53" s="18"/>
      <c r="E53" s="19"/>
    </row>
    <row r="54" spans="1:5" ht="15.75" hidden="1" x14ac:dyDescent="0.25">
      <c r="A54" s="18">
        <v>13</v>
      </c>
      <c r="B54" s="18" t="s">
        <v>125</v>
      </c>
      <c r="C54" s="72" t="s">
        <v>113</v>
      </c>
      <c r="D54" s="18"/>
      <c r="E54" s="19"/>
    </row>
    <row r="55" spans="1:5" ht="15.75" hidden="1" x14ac:dyDescent="0.25">
      <c r="A55" s="18">
        <v>14</v>
      </c>
      <c r="B55" s="18" t="s">
        <v>126</v>
      </c>
      <c r="C55" s="72" t="s">
        <v>113</v>
      </c>
      <c r="D55" s="18"/>
      <c r="E55" s="19"/>
    </row>
    <row r="56" spans="1:5" ht="15.75" hidden="1" x14ac:dyDescent="0.25">
      <c r="A56" s="18">
        <v>15</v>
      </c>
      <c r="B56" s="18" t="s">
        <v>127</v>
      </c>
      <c r="C56" s="72" t="s">
        <v>113</v>
      </c>
      <c r="D56" s="71"/>
      <c r="E56" s="19"/>
    </row>
    <row r="57" spans="1:5" ht="15.75" hidden="1" x14ac:dyDescent="0.25">
      <c r="A57" s="18">
        <v>16</v>
      </c>
      <c r="B57" s="18" t="s">
        <v>128</v>
      </c>
      <c r="C57" s="72" t="s">
        <v>113</v>
      </c>
      <c r="D57" s="18"/>
      <c r="E57" s="19"/>
    </row>
    <row r="58" spans="1:5" ht="15.75" hidden="1" x14ac:dyDescent="0.25">
      <c r="A58" s="18">
        <v>17</v>
      </c>
      <c r="B58" s="18" t="s">
        <v>129</v>
      </c>
      <c r="C58" s="72" t="s">
        <v>113</v>
      </c>
      <c r="D58" s="71"/>
      <c r="E58" s="19"/>
    </row>
    <row r="59" spans="1:5" ht="15.75" hidden="1" x14ac:dyDescent="0.25">
      <c r="A59" s="18">
        <v>18</v>
      </c>
      <c r="B59" s="18"/>
      <c r="C59" s="18"/>
      <c r="D59" s="18"/>
      <c r="E59" s="19"/>
    </row>
    <row r="60" spans="1:5" ht="15.75" x14ac:dyDescent="0.25">
      <c r="A60" s="123" t="s">
        <v>18</v>
      </c>
      <c r="B60" s="124"/>
      <c r="C60" s="80" t="s">
        <v>19</v>
      </c>
      <c r="D60" s="80" t="s">
        <v>19</v>
      </c>
      <c r="E60" s="35">
        <f>SUM(E42:E59)</f>
        <v>0</v>
      </c>
    </row>
    <row r="63" spans="1:5" ht="19.5" x14ac:dyDescent="0.35">
      <c r="A63" s="96" t="s">
        <v>78</v>
      </c>
      <c r="B63" s="96"/>
      <c r="C63" s="96"/>
      <c r="D63" s="96"/>
      <c r="E63" s="96"/>
    </row>
    <row r="64" spans="1:5" ht="15.75" thickBot="1" x14ac:dyDescent="0.3"/>
    <row r="65" spans="1:5" ht="32.25" thickBot="1" x14ac:dyDescent="0.3">
      <c r="A65" s="23" t="s">
        <v>23</v>
      </c>
      <c r="B65" s="76" t="s">
        <v>24</v>
      </c>
      <c r="C65" s="76" t="s">
        <v>62</v>
      </c>
      <c r="D65" s="25" t="s">
        <v>77</v>
      </c>
    </row>
    <row r="66" spans="1:5" ht="15" customHeight="1" thickBot="1" x14ac:dyDescent="0.35">
      <c r="A66" s="78">
        <v>1</v>
      </c>
      <c r="B66" s="79">
        <v>2</v>
      </c>
      <c r="C66" s="79">
        <v>3</v>
      </c>
      <c r="D66" s="13">
        <v>4</v>
      </c>
      <c r="E66" s="61"/>
    </row>
    <row r="67" spans="1:5" ht="18.75" x14ac:dyDescent="0.3">
      <c r="A67" s="15">
        <v>1</v>
      </c>
      <c r="B67" s="15" t="s">
        <v>164</v>
      </c>
      <c r="C67" s="15">
        <v>1</v>
      </c>
      <c r="D67" s="16">
        <v>28450</v>
      </c>
      <c r="E67" s="65"/>
    </row>
    <row r="68" spans="1:5" ht="18.75" x14ac:dyDescent="0.3">
      <c r="A68" s="18">
        <v>2</v>
      </c>
      <c r="B68" s="68"/>
      <c r="C68" s="18"/>
      <c r="D68" s="19"/>
      <c r="E68" s="65"/>
    </row>
    <row r="69" spans="1:5" ht="16.5" customHeight="1" x14ac:dyDescent="0.3">
      <c r="A69" s="18">
        <v>3</v>
      </c>
      <c r="B69" s="18"/>
      <c r="C69" s="18"/>
      <c r="D69" s="19"/>
      <c r="E69" s="65"/>
    </row>
    <row r="70" spans="1:5" ht="16.5" customHeight="1" x14ac:dyDescent="0.3">
      <c r="A70" s="18">
        <v>4</v>
      </c>
      <c r="B70" s="18"/>
      <c r="C70" s="18"/>
      <c r="D70" s="19"/>
      <c r="E70" s="65"/>
    </row>
    <row r="71" spans="1:5" ht="16.5" hidden="1" customHeight="1" x14ac:dyDescent="0.3">
      <c r="A71" s="18"/>
      <c r="B71" s="18"/>
      <c r="C71" s="18"/>
      <c r="D71" s="19"/>
      <c r="E71" s="65"/>
    </row>
    <row r="72" spans="1:5" ht="18.75" hidden="1" customHeight="1" x14ac:dyDescent="0.3">
      <c r="A72" s="18"/>
      <c r="B72" s="18"/>
      <c r="C72" s="18"/>
      <c r="D72" s="19"/>
      <c r="E72" s="65"/>
    </row>
    <row r="73" spans="1:5" ht="18" hidden="1" customHeight="1" x14ac:dyDescent="0.3">
      <c r="A73" s="18"/>
      <c r="B73" s="18"/>
      <c r="C73" s="18"/>
      <c r="D73" s="19"/>
      <c r="E73" s="65"/>
    </row>
    <row r="74" spans="1:5" ht="18" hidden="1" customHeight="1" x14ac:dyDescent="0.3">
      <c r="A74" s="18"/>
      <c r="B74" s="18"/>
      <c r="C74" s="18"/>
      <c r="D74" s="19"/>
      <c r="E74" s="65"/>
    </row>
    <row r="75" spans="1:5" ht="18" hidden="1" customHeight="1" x14ac:dyDescent="0.3">
      <c r="A75" s="18"/>
      <c r="B75" s="18"/>
      <c r="C75" s="18"/>
      <c r="D75" s="19"/>
      <c r="E75" s="65"/>
    </row>
    <row r="76" spans="1:5" ht="18" hidden="1" customHeight="1" x14ac:dyDescent="0.3">
      <c r="A76" s="18"/>
      <c r="B76" s="18"/>
      <c r="C76" s="18"/>
      <c r="D76" s="19"/>
      <c r="E76" s="65"/>
    </row>
    <row r="77" spans="1:5" ht="18" hidden="1" customHeight="1" x14ac:dyDescent="0.3">
      <c r="A77" s="18">
        <v>12</v>
      </c>
      <c r="B77" s="18"/>
      <c r="C77" s="18"/>
      <c r="D77" s="19"/>
      <c r="E77" s="65"/>
    </row>
    <row r="78" spans="1:5" ht="18" hidden="1" customHeight="1" x14ac:dyDescent="0.3">
      <c r="A78" s="18">
        <v>13</v>
      </c>
      <c r="B78" s="18"/>
      <c r="C78" s="18"/>
      <c r="D78" s="19"/>
      <c r="E78" s="65"/>
    </row>
    <row r="79" spans="1:5" ht="18" hidden="1" customHeight="1" x14ac:dyDescent="0.3">
      <c r="A79" s="18">
        <v>14</v>
      </c>
      <c r="B79" s="18"/>
      <c r="C79" s="18"/>
      <c r="D79" s="19"/>
      <c r="E79" s="65"/>
    </row>
    <row r="80" spans="1:5" ht="18" hidden="1" customHeight="1" x14ac:dyDescent="0.3">
      <c r="A80" s="18">
        <v>15</v>
      </c>
      <c r="B80" s="18"/>
      <c r="C80" s="18"/>
      <c r="D80" s="19"/>
      <c r="E80" s="65"/>
    </row>
    <row r="81" spans="1:5" ht="18.75" x14ac:dyDescent="0.3">
      <c r="A81" s="123" t="s">
        <v>18</v>
      </c>
      <c r="B81" s="124"/>
      <c r="C81" s="80" t="s">
        <v>19</v>
      </c>
      <c r="D81" s="35">
        <f>SUM(D67:D80)</f>
        <v>28450</v>
      </c>
      <c r="E81" s="66"/>
    </row>
    <row r="84" spans="1:5" ht="19.5" x14ac:dyDescent="0.35">
      <c r="A84" s="96" t="s">
        <v>79</v>
      </c>
      <c r="B84" s="96"/>
      <c r="C84" s="96"/>
      <c r="D84" s="96"/>
      <c r="E84" s="96"/>
    </row>
    <row r="85" spans="1:5" ht="15.75" thickBot="1" x14ac:dyDescent="0.3"/>
    <row r="86" spans="1:5" ht="32.25" thickBot="1" x14ac:dyDescent="0.3">
      <c r="A86" s="78" t="s">
        <v>23</v>
      </c>
      <c r="B86" s="76" t="s">
        <v>24</v>
      </c>
      <c r="C86" s="76" t="s">
        <v>130</v>
      </c>
      <c r="D86" s="25" t="s">
        <v>77</v>
      </c>
    </row>
    <row r="87" spans="1:5" ht="15.75" customHeight="1" thickBot="1" x14ac:dyDescent="0.35">
      <c r="A87" s="78">
        <v>1</v>
      </c>
      <c r="B87" s="79">
        <v>2</v>
      </c>
      <c r="C87" s="79">
        <v>3</v>
      </c>
      <c r="D87" s="13">
        <v>4</v>
      </c>
      <c r="E87" s="61"/>
    </row>
    <row r="88" spans="1:5" ht="18.75" x14ac:dyDescent="0.3">
      <c r="A88" s="18">
        <v>1</v>
      </c>
      <c r="B88" s="18"/>
      <c r="C88" s="18"/>
      <c r="D88" s="19"/>
      <c r="E88" s="65"/>
    </row>
    <row r="89" spans="1:5" ht="18.75" x14ac:dyDescent="0.3">
      <c r="A89" s="18">
        <v>2</v>
      </c>
      <c r="B89" s="18"/>
      <c r="C89" s="18"/>
      <c r="D89" s="19"/>
      <c r="E89" s="65"/>
    </row>
    <row r="90" spans="1:5" ht="18.75" x14ac:dyDescent="0.3">
      <c r="A90" s="18">
        <v>3</v>
      </c>
      <c r="B90" s="18"/>
      <c r="C90" s="18"/>
      <c r="D90" s="19"/>
      <c r="E90" s="65"/>
    </row>
    <row r="91" spans="1:5" ht="18.75" x14ac:dyDescent="0.3">
      <c r="A91" s="18">
        <v>4</v>
      </c>
      <c r="B91" s="18"/>
      <c r="C91" s="18"/>
      <c r="D91" s="19"/>
      <c r="E91" s="65"/>
    </row>
    <row r="92" spans="1:5" ht="18.75" x14ac:dyDescent="0.3">
      <c r="A92" s="18">
        <v>5</v>
      </c>
      <c r="B92" s="18"/>
      <c r="C92" s="18"/>
      <c r="D92" s="19"/>
      <c r="E92" s="65"/>
    </row>
    <row r="93" spans="1:5" ht="18.75" x14ac:dyDescent="0.3">
      <c r="A93" s="18">
        <v>6</v>
      </c>
      <c r="B93" s="18"/>
      <c r="C93" s="18"/>
      <c r="D93" s="19"/>
      <c r="E93" s="65"/>
    </row>
    <row r="94" spans="1:5" ht="18.75" x14ac:dyDescent="0.3">
      <c r="A94" s="123" t="s">
        <v>18</v>
      </c>
      <c r="B94" s="124"/>
      <c r="C94" s="80" t="s">
        <v>19</v>
      </c>
      <c r="D94" s="35">
        <f>SUM(D88:D93)</f>
        <v>0</v>
      </c>
      <c r="E94" s="66"/>
    </row>
    <row r="97" spans="1:5" ht="19.5" x14ac:dyDescent="0.35">
      <c r="A97" s="96" t="s">
        <v>81</v>
      </c>
      <c r="B97" s="96"/>
      <c r="C97" s="96"/>
      <c r="D97" s="96"/>
      <c r="E97" s="96"/>
    </row>
    <row r="98" spans="1:5" ht="15.75" thickBot="1" x14ac:dyDescent="0.3"/>
    <row r="99" spans="1:5" ht="20.25" customHeight="1" thickBot="1" x14ac:dyDescent="0.3">
      <c r="A99" s="23" t="s">
        <v>23</v>
      </c>
      <c r="B99" s="76" t="s">
        <v>24</v>
      </c>
      <c r="C99" s="76" t="s">
        <v>130</v>
      </c>
      <c r="D99" s="25" t="s">
        <v>80</v>
      </c>
    </row>
    <row r="100" spans="1:5" ht="16.5" customHeight="1" thickBot="1" x14ac:dyDescent="0.35">
      <c r="A100" s="73">
        <v>1</v>
      </c>
      <c r="B100" s="76">
        <v>2</v>
      </c>
      <c r="C100" s="76">
        <v>3</v>
      </c>
      <c r="D100" s="25">
        <v>4</v>
      </c>
      <c r="E100" s="61"/>
    </row>
    <row r="101" spans="1:5" ht="18.75" x14ac:dyDescent="0.3">
      <c r="A101" s="18">
        <v>1</v>
      </c>
      <c r="B101" s="18"/>
      <c r="C101" s="18"/>
      <c r="D101" s="19"/>
      <c r="E101" s="65"/>
    </row>
    <row r="102" spans="1:5" ht="18.75" x14ac:dyDescent="0.3">
      <c r="A102" s="18">
        <v>2</v>
      </c>
      <c r="B102" s="18"/>
      <c r="C102" s="18"/>
      <c r="D102" s="19"/>
      <c r="E102" s="65"/>
    </row>
    <row r="103" spans="1:5" ht="18.75" x14ac:dyDescent="0.3">
      <c r="A103" s="18">
        <v>3</v>
      </c>
      <c r="B103" s="18"/>
      <c r="C103" s="18"/>
      <c r="D103" s="19"/>
      <c r="E103" s="65"/>
    </row>
    <row r="104" spans="1:5" ht="18.75" x14ac:dyDescent="0.3">
      <c r="A104" s="18">
        <v>4</v>
      </c>
      <c r="B104" s="18"/>
      <c r="C104" s="18"/>
      <c r="D104" s="19"/>
      <c r="E104" s="65"/>
    </row>
    <row r="105" spans="1:5" ht="18.75" x14ac:dyDescent="0.3">
      <c r="A105" s="18">
        <v>5</v>
      </c>
      <c r="B105" s="18"/>
      <c r="C105" s="18"/>
      <c r="D105" s="19"/>
      <c r="E105" s="65"/>
    </row>
    <row r="106" spans="1:5" ht="18.75" x14ac:dyDescent="0.3">
      <c r="A106" s="18">
        <v>6</v>
      </c>
      <c r="B106" s="18"/>
      <c r="C106" s="18"/>
      <c r="D106" s="19"/>
      <c r="E106" s="65"/>
    </row>
    <row r="107" spans="1:5" ht="18.75" x14ac:dyDescent="0.3">
      <c r="A107" s="123" t="s">
        <v>18</v>
      </c>
      <c r="B107" s="124"/>
      <c r="C107" s="80" t="s">
        <v>19</v>
      </c>
      <c r="D107" s="35">
        <f>SUM(D101:D106)</f>
        <v>0</v>
      </c>
      <c r="E107" s="66"/>
    </row>
    <row r="110" spans="1:5" ht="19.5" x14ac:dyDescent="0.35">
      <c r="A110" s="96" t="s">
        <v>82</v>
      </c>
      <c r="B110" s="96"/>
      <c r="C110" s="96"/>
      <c r="D110" s="96"/>
      <c r="E110" s="96"/>
    </row>
    <row r="111" spans="1:5" ht="15.75" thickBot="1" x14ac:dyDescent="0.3"/>
    <row r="112" spans="1:5" ht="16.5" thickBot="1" x14ac:dyDescent="0.3">
      <c r="A112" s="23" t="s">
        <v>23</v>
      </c>
      <c r="B112" s="76" t="s">
        <v>24</v>
      </c>
      <c r="C112" s="76" t="s">
        <v>96</v>
      </c>
      <c r="D112" s="25" t="s">
        <v>80</v>
      </c>
    </row>
    <row r="113" spans="1:6" ht="15" customHeight="1" thickBot="1" x14ac:dyDescent="0.35">
      <c r="A113" s="73">
        <v>1</v>
      </c>
      <c r="B113" s="76">
        <v>2</v>
      </c>
      <c r="C113" s="76">
        <v>3</v>
      </c>
      <c r="D113" s="25">
        <v>4</v>
      </c>
      <c r="E113" s="61"/>
    </row>
    <row r="114" spans="1:6" ht="18.75" x14ac:dyDescent="0.3">
      <c r="A114" s="18">
        <v>1</v>
      </c>
      <c r="B114" s="18"/>
      <c r="C114" s="18"/>
      <c r="D114" s="19"/>
      <c r="E114" s="65"/>
    </row>
    <row r="115" spans="1:6" ht="18.75" x14ac:dyDescent="0.3">
      <c r="A115" s="18">
        <v>2</v>
      </c>
      <c r="B115" s="18"/>
      <c r="C115" s="18"/>
      <c r="D115" s="19"/>
      <c r="E115" s="65"/>
    </row>
    <row r="116" spans="1:6" ht="18.75" x14ac:dyDescent="0.3">
      <c r="A116" s="18">
        <v>3</v>
      </c>
      <c r="B116" s="18"/>
      <c r="C116" s="18"/>
      <c r="D116" s="19"/>
      <c r="E116" s="65"/>
    </row>
    <row r="117" spans="1:6" ht="18.75" x14ac:dyDescent="0.3">
      <c r="A117" s="18">
        <v>4</v>
      </c>
      <c r="B117" s="18"/>
      <c r="C117" s="18"/>
      <c r="D117" s="19"/>
      <c r="E117" s="65"/>
    </row>
    <row r="118" spans="1:6" ht="18.75" x14ac:dyDescent="0.3">
      <c r="A118" s="18">
        <v>5</v>
      </c>
      <c r="B118" s="18"/>
      <c r="C118" s="18"/>
      <c r="D118" s="19"/>
      <c r="E118" s="65"/>
    </row>
    <row r="119" spans="1:6" ht="18.75" x14ac:dyDescent="0.3">
      <c r="A119" s="18">
        <v>6</v>
      </c>
      <c r="B119" s="18"/>
      <c r="C119" s="18"/>
      <c r="D119" s="19"/>
      <c r="E119" s="65"/>
    </row>
    <row r="120" spans="1:6" ht="18.75" x14ac:dyDescent="0.3">
      <c r="A120" s="123" t="s">
        <v>18</v>
      </c>
      <c r="B120" s="124"/>
      <c r="C120" s="80" t="s">
        <v>19</v>
      </c>
      <c r="D120" s="35">
        <f>SUM(D114:D119)</f>
        <v>0</v>
      </c>
      <c r="E120" s="66"/>
    </row>
    <row r="121" spans="1:6" ht="15.75" thickBot="1" x14ac:dyDescent="0.3"/>
    <row r="122" spans="1:6" ht="19.5" thickBot="1" x14ac:dyDescent="0.35">
      <c r="D122" s="127" t="s">
        <v>146</v>
      </c>
      <c r="E122" s="128"/>
      <c r="F122" s="50">
        <f>F14+D23+F35+E60+D81+D94+D107+D120</f>
        <v>28450</v>
      </c>
    </row>
  </sheetData>
  <mergeCells count="19">
    <mergeCell ref="D122:E122"/>
    <mergeCell ref="A84:E84"/>
    <mergeCell ref="A94:B94"/>
    <mergeCell ref="A97:E97"/>
    <mergeCell ref="A107:B107"/>
    <mergeCell ref="A110:E110"/>
    <mergeCell ref="A120:B120"/>
    <mergeCell ref="F33:F34"/>
    <mergeCell ref="A35:B35"/>
    <mergeCell ref="A38:E38"/>
    <mergeCell ref="A60:B60"/>
    <mergeCell ref="A63:E63"/>
    <mergeCell ref="A81:B81"/>
    <mergeCell ref="A2:E2"/>
    <mergeCell ref="A8:E8"/>
    <mergeCell ref="A14:B14"/>
    <mergeCell ref="A17:E17"/>
    <mergeCell ref="A23:B23"/>
    <mergeCell ref="A26:E26"/>
  </mergeCells>
  <pageMargins left="0.70866141732283472" right="0.19" top="0.31" bottom="0.14000000000000001" header="0.18" footer="0.16"/>
  <pageSetup paperSize="9" scale="4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opLeftCell="A28" workbookViewId="0">
      <selection activeCell="J11" sqref="J11"/>
    </sheetView>
  </sheetViews>
  <sheetFormatPr defaultRowHeight="15" x14ac:dyDescent="0.25"/>
  <cols>
    <col min="2" max="2" width="19.42578125" customWidth="1"/>
    <col min="3" max="7" width="19.140625" customWidth="1"/>
    <col min="8" max="9" width="15.42578125" customWidth="1"/>
    <col min="10" max="11" width="17.28515625" customWidth="1"/>
  </cols>
  <sheetData>
    <row r="1" spans="1:14" ht="20.25" x14ac:dyDescent="0.3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1"/>
    </row>
    <row r="2" spans="1:14" ht="20.25" x14ac:dyDescent="0.3">
      <c r="A2" s="94" t="s">
        <v>165</v>
      </c>
      <c r="B2" s="94"/>
      <c r="C2" s="94"/>
      <c r="D2" s="94"/>
      <c r="E2" s="94"/>
      <c r="F2" s="94"/>
      <c r="G2" s="94"/>
      <c r="H2" s="94"/>
      <c r="I2" s="94"/>
      <c r="J2" s="94"/>
      <c r="K2" s="91"/>
    </row>
    <row r="3" spans="1:14" ht="20.25" x14ac:dyDescent="0.3">
      <c r="A3" s="94" t="s">
        <v>84</v>
      </c>
      <c r="B3" s="94"/>
      <c r="C3" s="94"/>
      <c r="D3" s="94"/>
      <c r="E3" s="94"/>
      <c r="F3" s="94"/>
      <c r="G3" s="94"/>
      <c r="H3" s="94"/>
      <c r="I3" s="94"/>
      <c r="J3" s="94"/>
      <c r="K3" s="91"/>
    </row>
    <row r="4" spans="1:14" ht="19.5" x14ac:dyDescent="0.35">
      <c r="A4" s="2"/>
      <c r="B4" s="2"/>
      <c r="C4" s="2"/>
      <c r="D4" s="96" t="s">
        <v>166</v>
      </c>
      <c r="E4" s="96"/>
      <c r="F4" s="96"/>
      <c r="G4" s="96"/>
      <c r="H4" s="2"/>
      <c r="I4" s="2"/>
      <c r="J4" s="2"/>
      <c r="K4" s="2"/>
    </row>
    <row r="5" spans="1:14" ht="30.75" customHeight="1" x14ac:dyDescent="0.3">
      <c r="A5" s="95" t="s">
        <v>2</v>
      </c>
      <c r="B5" s="95"/>
      <c r="C5" s="95"/>
      <c r="D5" s="95"/>
      <c r="E5" s="95"/>
      <c r="F5" s="95"/>
      <c r="G5" s="95"/>
      <c r="H5" s="95"/>
      <c r="I5" s="95"/>
      <c r="J5" s="95"/>
      <c r="K5" s="9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9.5" x14ac:dyDescent="0.35">
      <c r="A7" s="96" t="s">
        <v>3</v>
      </c>
      <c r="B7" s="96"/>
      <c r="C7" s="96"/>
      <c r="D7" s="96"/>
      <c r="E7" s="96"/>
      <c r="F7" s="96"/>
      <c r="G7" s="96"/>
      <c r="H7" s="96"/>
      <c r="I7" s="96"/>
      <c r="J7" s="96"/>
      <c r="K7" s="87"/>
    </row>
    <row r="8" spans="1:14" ht="30.75" customHeight="1" x14ac:dyDescent="0.25">
      <c r="A8" s="3" t="s">
        <v>22</v>
      </c>
      <c r="B8" s="7"/>
      <c r="C8" s="4">
        <v>111</v>
      </c>
      <c r="D8" s="2"/>
      <c r="E8" s="2"/>
      <c r="F8" s="2"/>
      <c r="G8" s="2"/>
      <c r="H8" s="2"/>
      <c r="I8" s="2"/>
      <c r="J8" s="2"/>
      <c r="K8" s="2"/>
    </row>
    <row r="9" spans="1:14" ht="15.75" x14ac:dyDescent="0.25">
      <c r="A9" s="3" t="s">
        <v>21</v>
      </c>
      <c r="B9" s="2"/>
      <c r="C9" s="2"/>
      <c r="D9" s="4" t="s">
        <v>87</v>
      </c>
      <c r="E9" s="2"/>
      <c r="F9" s="2"/>
      <c r="G9" s="2"/>
      <c r="H9" s="2"/>
      <c r="I9" s="2"/>
      <c r="J9" s="2"/>
      <c r="K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4" ht="15.75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4" ht="43.5" customHeight="1" x14ac:dyDescent="0.25">
      <c r="A12" s="107" t="s">
        <v>4</v>
      </c>
      <c r="B12" s="97" t="s">
        <v>5</v>
      </c>
      <c r="C12" s="97" t="s">
        <v>20</v>
      </c>
      <c r="D12" s="97" t="s">
        <v>6</v>
      </c>
      <c r="E12" s="97"/>
      <c r="F12" s="97"/>
      <c r="G12" s="97"/>
      <c r="H12" s="97" t="s">
        <v>12</v>
      </c>
      <c r="I12" s="97" t="s">
        <v>94</v>
      </c>
      <c r="J12" s="100" t="s">
        <v>88</v>
      </c>
      <c r="K12" s="1"/>
      <c r="L12" s="1"/>
      <c r="M12" s="1"/>
      <c r="N12" s="1"/>
    </row>
    <row r="13" spans="1:14" ht="15.75" x14ac:dyDescent="0.25">
      <c r="A13" s="108"/>
      <c r="B13" s="98"/>
      <c r="C13" s="98"/>
      <c r="D13" s="103" t="s">
        <v>7</v>
      </c>
      <c r="E13" s="103" t="s">
        <v>8</v>
      </c>
      <c r="F13" s="103"/>
      <c r="G13" s="103"/>
      <c r="H13" s="98"/>
      <c r="I13" s="98"/>
      <c r="J13" s="101"/>
    </row>
    <row r="14" spans="1:14" ht="69" customHeight="1" thickBot="1" x14ac:dyDescent="0.3">
      <c r="A14" s="109"/>
      <c r="B14" s="99"/>
      <c r="C14" s="99"/>
      <c r="D14" s="104"/>
      <c r="E14" s="86" t="s">
        <v>9</v>
      </c>
      <c r="F14" s="86" t="s">
        <v>10</v>
      </c>
      <c r="G14" s="86" t="s">
        <v>11</v>
      </c>
      <c r="H14" s="99"/>
      <c r="I14" s="99"/>
      <c r="J14" s="102"/>
    </row>
    <row r="15" spans="1:14" ht="16.5" thickBot="1" x14ac:dyDescent="0.3">
      <c r="A15" s="83">
        <v>1</v>
      </c>
      <c r="B15" s="84">
        <v>2</v>
      </c>
      <c r="C15" s="84">
        <v>3</v>
      </c>
      <c r="D15" s="84">
        <v>4</v>
      </c>
      <c r="E15" s="84">
        <v>5</v>
      </c>
      <c r="F15" s="84">
        <v>6</v>
      </c>
      <c r="G15" s="84">
        <v>7</v>
      </c>
      <c r="H15" s="84">
        <v>8</v>
      </c>
      <c r="I15" s="84">
        <v>9</v>
      </c>
      <c r="J15" s="13">
        <v>10</v>
      </c>
    </row>
    <row r="16" spans="1:14" ht="15.75" x14ac:dyDescent="0.25">
      <c r="A16" s="93">
        <v>1</v>
      </c>
      <c r="B16" s="18" t="s">
        <v>14</v>
      </c>
      <c r="C16" s="18"/>
      <c r="D16" s="18"/>
      <c r="E16" s="19"/>
      <c r="F16" s="18"/>
      <c r="G16" s="18"/>
      <c r="H16" s="18"/>
      <c r="I16" s="18"/>
      <c r="J16" s="18"/>
    </row>
    <row r="17" spans="1:14" ht="15.75" x14ac:dyDescent="0.25">
      <c r="A17" s="93">
        <v>2</v>
      </c>
      <c r="B17" s="18" t="s">
        <v>15</v>
      </c>
      <c r="C17" s="18"/>
      <c r="D17" s="18"/>
      <c r="E17" s="19"/>
      <c r="F17" s="18"/>
      <c r="G17" s="18"/>
      <c r="H17" s="18"/>
      <c r="I17" s="18"/>
      <c r="J17" s="18"/>
    </row>
    <row r="18" spans="1:14" ht="15.75" x14ac:dyDescent="0.25">
      <c r="A18" s="93">
        <v>3</v>
      </c>
      <c r="B18" s="18" t="s">
        <v>16</v>
      </c>
      <c r="C18" s="18"/>
      <c r="D18" s="18"/>
      <c r="E18" s="18"/>
      <c r="F18" s="18"/>
      <c r="G18" s="18"/>
      <c r="H18" s="18"/>
      <c r="I18" s="18"/>
      <c r="J18" s="18"/>
    </row>
    <row r="19" spans="1:14" ht="16.5" thickBot="1" x14ac:dyDescent="0.3">
      <c r="A19" s="20">
        <v>4</v>
      </c>
      <c r="B19" s="21" t="s">
        <v>17</v>
      </c>
      <c r="C19" s="55" t="s">
        <v>89</v>
      </c>
      <c r="D19" s="56" t="s">
        <v>90</v>
      </c>
      <c r="E19" s="22">
        <v>4440.6899999999996</v>
      </c>
      <c r="F19" s="21">
        <v>21.11</v>
      </c>
      <c r="G19" s="22">
        <v>3569.23</v>
      </c>
      <c r="H19" s="21">
        <v>0</v>
      </c>
      <c r="I19" s="21">
        <v>0</v>
      </c>
      <c r="J19" s="22">
        <v>1469678.49</v>
      </c>
    </row>
    <row r="20" spans="1:14" ht="16.5" thickBot="1" x14ac:dyDescent="0.3">
      <c r="A20" s="105" t="s">
        <v>18</v>
      </c>
      <c r="B20" s="106"/>
      <c r="C20" s="84" t="s">
        <v>19</v>
      </c>
      <c r="D20" s="84" t="s">
        <v>19</v>
      </c>
      <c r="E20" s="84" t="s">
        <v>19</v>
      </c>
      <c r="F20" s="84" t="s">
        <v>19</v>
      </c>
      <c r="G20" s="84" t="s">
        <v>19</v>
      </c>
      <c r="H20" s="84" t="s">
        <v>19</v>
      </c>
      <c r="I20" s="84" t="s">
        <v>19</v>
      </c>
      <c r="J20" s="52">
        <f>J16+J17+J18+J19</f>
        <v>1469678.49</v>
      </c>
    </row>
    <row r="21" spans="1:14" ht="18.75" x14ac:dyDescent="0.3">
      <c r="A21" s="48"/>
      <c r="B21" s="48"/>
      <c r="C21" s="48"/>
      <c r="D21" s="48"/>
      <c r="E21" s="48"/>
      <c r="F21" s="48"/>
      <c r="G21" s="48"/>
      <c r="H21" s="48"/>
      <c r="I21" s="48"/>
      <c r="J21" s="49"/>
      <c r="K21" s="49"/>
    </row>
    <row r="22" spans="1:14" ht="38.25" customHeight="1" x14ac:dyDescent="0.25">
      <c r="C22" s="1"/>
      <c r="D22" s="1"/>
      <c r="E22" s="1"/>
      <c r="F22" s="1"/>
      <c r="G22" s="1"/>
      <c r="H22" s="1"/>
      <c r="I22" s="1"/>
    </row>
    <row r="23" spans="1:14" s="8" customFormat="1" ht="15.75" x14ac:dyDescent="0.25">
      <c r="A23" s="3" t="s">
        <v>21</v>
      </c>
      <c r="B23" s="7"/>
      <c r="C23" s="7"/>
      <c r="D23" s="4" t="s">
        <v>85</v>
      </c>
      <c r="E23" s="7"/>
      <c r="F23" s="7"/>
      <c r="G23" s="7"/>
      <c r="H23" s="7"/>
      <c r="I23" s="7"/>
      <c r="J23" s="7"/>
      <c r="K23" s="7"/>
    </row>
    <row r="24" spans="1:14" s="8" customFormat="1" ht="16.5" thickBot="1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4" s="8" customFormat="1" ht="27.75" customHeight="1" x14ac:dyDescent="0.25">
      <c r="A25" s="107" t="s">
        <v>4</v>
      </c>
      <c r="B25" s="97" t="s">
        <v>5</v>
      </c>
      <c r="C25" s="97" t="s">
        <v>20</v>
      </c>
      <c r="D25" s="97" t="s">
        <v>6</v>
      </c>
      <c r="E25" s="97"/>
      <c r="F25" s="97"/>
      <c r="G25" s="97"/>
      <c r="H25" s="97" t="s">
        <v>12</v>
      </c>
      <c r="I25" s="97" t="s">
        <v>13</v>
      </c>
      <c r="J25" s="100" t="s">
        <v>88</v>
      </c>
      <c r="K25" s="100" t="s">
        <v>167</v>
      </c>
      <c r="L25" s="9"/>
      <c r="M25" s="9"/>
      <c r="N25" s="9"/>
    </row>
    <row r="26" spans="1:14" s="8" customFormat="1" ht="15.75" x14ac:dyDescent="0.25">
      <c r="A26" s="108"/>
      <c r="B26" s="98"/>
      <c r="C26" s="98"/>
      <c r="D26" s="103" t="s">
        <v>7</v>
      </c>
      <c r="E26" s="103" t="s">
        <v>8</v>
      </c>
      <c r="F26" s="103"/>
      <c r="G26" s="103"/>
      <c r="H26" s="98"/>
      <c r="I26" s="98"/>
      <c r="J26" s="101"/>
      <c r="K26" s="101"/>
    </row>
    <row r="27" spans="1:14" s="8" customFormat="1" ht="69" customHeight="1" thickBot="1" x14ac:dyDescent="0.3">
      <c r="A27" s="109"/>
      <c r="B27" s="99"/>
      <c r="C27" s="99"/>
      <c r="D27" s="104"/>
      <c r="E27" s="86" t="s">
        <v>9</v>
      </c>
      <c r="F27" s="86" t="s">
        <v>10</v>
      </c>
      <c r="G27" s="86" t="s">
        <v>11</v>
      </c>
      <c r="H27" s="99"/>
      <c r="I27" s="99"/>
      <c r="J27" s="102"/>
      <c r="K27" s="102"/>
    </row>
    <row r="28" spans="1:14" s="8" customFormat="1" ht="16.5" thickBot="1" x14ac:dyDescent="0.3">
      <c r="A28" s="83">
        <v>1</v>
      </c>
      <c r="B28" s="84">
        <v>2</v>
      </c>
      <c r="C28" s="84">
        <v>3</v>
      </c>
      <c r="D28" s="84">
        <v>4</v>
      </c>
      <c r="E28" s="84">
        <v>5</v>
      </c>
      <c r="F28" s="84">
        <v>6</v>
      </c>
      <c r="G28" s="84">
        <v>7</v>
      </c>
      <c r="H28" s="84">
        <v>8</v>
      </c>
      <c r="I28" s="84">
        <v>9</v>
      </c>
      <c r="J28" s="13">
        <v>10</v>
      </c>
      <c r="K28" s="13">
        <v>11</v>
      </c>
    </row>
    <row r="29" spans="1:14" s="8" customFormat="1" ht="15.75" x14ac:dyDescent="0.25">
      <c r="A29" s="93">
        <v>1</v>
      </c>
      <c r="B29" s="18" t="s">
        <v>14</v>
      </c>
      <c r="C29" s="18">
        <v>1</v>
      </c>
      <c r="D29" s="38">
        <v>48151.37</v>
      </c>
      <c r="E29" s="38">
        <v>41793.1</v>
      </c>
      <c r="F29" s="39">
        <v>0</v>
      </c>
      <c r="G29" s="38">
        <v>5000</v>
      </c>
      <c r="H29" s="39">
        <v>6.5</v>
      </c>
      <c r="I29" s="39">
        <v>0</v>
      </c>
      <c r="J29" s="38">
        <f>C29*D29*12</f>
        <v>577816.44000000006</v>
      </c>
      <c r="K29" s="38">
        <v>341874.8</v>
      </c>
    </row>
    <row r="30" spans="1:14" s="8" customFormat="1" ht="15.75" x14ac:dyDescent="0.25">
      <c r="A30" s="93">
        <v>2</v>
      </c>
      <c r="B30" s="18" t="s">
        <v>15</v>
      </c>
      <c r="C30" s="18">
        <v>8.25</v>
      </c>
      <c r="D30" s="38">
        <v>23908.2</v>
      </c>
      <c r="E30" s="38">
        <v>12715.88</v>
      </c>
      <c r="F30" s="38">
        <v>427.98</v>
      </c>
      <c r="G30" s="38">
        <v>10764.34</v>
      </c>
      <c r="H30" s="39">
        <v>0</v>
      </c>
      <c r="I30" s="39">
        <v>0</v>
      </c>
      <c r="J30" s="38">
        <f t="shared" ref="J30:J31" si="0">C30*D30*12</f>
        <v>2366911.7999999998</v>
      </c>
      <c r="K30" s="38">
        <v>1391087.1</v>
      </c>
    </row>
    <row r="31" spans="1:14" s="8" customFormat="1" ht="15.75" x14ac:dyDescent="0.25">
      <c r="A31" s="93">
        <v>3</v>
      </c>
      <c r="B31" s="18" t="s">
        <v>16</v>
      </c>
      <c r="C31" s="18">
        <v>23</v>
      </c>
      <c r="D31" s="38">
        <v>23908.2</v>
      </c>
      <c r="E31" s="38">
        <v>12340.04</v>
      </c>
      <c r="F31" s="38">
        <v>91.31</v>
      </c>
      <c r="G31" s="38">
        <v>11476.85</v>
      </c>
      <c r="H31" s="39">
        <v>0</v>
      </c>
      <c r="I31" s="39">
        <v>0</v>
      </c>
      <c r="J31" s="38">
        <f t="shared" si="0"/>
        <v>6598663.1999999993</v>
      </c>
      <c r="K31" s="38">
        <v>3878182.24</v>
      </c>
    </row>
    <row r="32" spans="1:14" s="8" customFormat="1" ht="16.5" thickBot="1" x14ac:dyDescent="0.3">
      <c r="A32" s="20">
        <v>4</v>
      </c>
      <c r="B32" s="21" t="s">
        <v>17</v>
      </c>
      <c r="C32" s="21">
        <v>15.5</v>
      </c>
      <c r="D32" s="40">
        <v>9617</v>
      </c>
      <c r="E32" s="40">
        <v>4609</v>
      </c>
      <c r="F32" s="41">
        <v>0</v>
      </c>
      <c r="G32" s="40">
        <v>5008</v>
      </c>
      <c r="H32" s="41">
        <v>0</v>
      </c>
      <c r="I32" s="41">
        <v>0</v>
      </c>
      <c r="J32" s="40">
        <v>894381</v>
      </c>
      <c r="K32" s="40">
        <v>1129415</v>
      </c>
    </row>
    <row r="33" spans="1:11" s="8" customFormat="1" ht="16.5" thickBot="1" x14ac:dyDescent="0.3">
      <c r="A33" s="105" t="s">
        <v>18</v>
      </c>
      <c r="B33" s="106"/>
      <c r="C33" s="84" t="s">
        <v>19</v>
      </c>
      <c r="D33" s="84"/>
      <c r="E33" s="84" t="s">
        <v>19</v>
      </c>
      <c r="F33" s="84" t="s">
        <v>19</v>
      </c>
      <c r="G33" s="84" t="s">
        <v>19</v>
      </c>
      <c r="H33" s="84" t="s">
        <v>19</v>
      </c>
      <c r="I33" s="84" t="s">
        <v>19</v>
      </c>
      <c r="J33" s="52">
        <f>J29+J30+J31+J32</f>
        <v>10437772.439999999</v>
      </c>
      <c r="K33" s="52">
        <f>K29+K30+K31+K32</f>
        <v>6740559.1400000006</v>
      </c>
    </row>
    <row r="34" spans="1:11" ht="30.75" customHeight="1" thickBot="1" x14ac:dyDescent="0.3">
      <c r="C34" s="1"/>
      <c r="D34" s="1"/>
      <c r="E34" s="1"/>
      <c r="F34" s="1"/>
      <c r="G34" s="1"/>
      <c r="H34" s="1"/>
      <c r="I34" s="1"/>
    </row>
    <row r="35" spans="1:11" ht="23.25" customHeight="1" thickBot="1" x14ac:dyDescent="0.4">
      <c r="H35" s="127" t="s">
        <v>91</v>
      </c>
      <c r="I35" s="128"/>
      <c r="J35" s="52">
        <f>J20+K33</f>
        <v>8210237.6300000008</v>
      </c>
      <c r="K35" s="87"/>
    </row>
    <row r="36" spans="1:11" ht="92.25" customHeight="1" x14ac:dyDescent="0.35">
      <c r="A36" s="96" t="s">
        <v>30</v>
      </c>
      <c r="B36" s="96"/>
      <c r="C36" s="96"/>
      <c r="D36" s="96"/>
      <c r="E36" s="96"/>
      <c r="F36" s="96"/>
      <c r="G36" s="96"/>
      <c r="H36" s="96"/>
      <c r="I36" s="96"/>
      <c r="J36" s="96"/>
      <c r="K36" s="87"/>
    </row>
    <row r="37" spans="1:11" ht="31.5" customHeight="1" x14ac:dyDescent="0.25"/>
    <row r="38" spans="1:11" ht="15.75" x14ac:dyDescent="0.25">
      <c r="A38" s="3" t="s">
        <v>22</v>
      </c>
      <c r="B38" s="2"/>
      <c r="C38" s="4">
        <v>112</v>
      </c>
      <c r="D38" s="2"/>
    </row>
    <row r="39" spans="1:11" ht="15.75" x14ac:dyDescent="0.25">
      <c r="A39" s="3" t="s">
        <v>21</v>
      </c>
      <c r="B39" s="2"/>
      <c r="C39" s="2"/>
      <c r="D39" s="4" t="s">
        <v>87</v>
      </c>
    </row>
    <row r="40" spans="1:11" ht="15.75" thickBot="1" x14ac:dyDescent="0.3"/>
    <row r="41" spans="1:11" ht="63.75" thickBot="1" x14ac:dyDescent="0.3">
      <c r="A41" s="23" t="s">
        <v>23</v>
      </c>
      <c r="B41" s="81" t="s">
        <v>24</v>
      </c>
      <c r="C41" s="81" t="s">
        <v>25</v>
      </c>
      <c r="D41" s="81" t="s">
        <v>26</v>
      </c>
      <c r="E41" s="81" t="s">
        <v>27</v>
      </c>
      <c r="F41" s="25" t="s">
        <v>28</v>
      </c>
    </row>
    <row r="42" spans="1:11" ht="16.5" thickBot="1" x14ac:dyDescent="0.3">
      <c r="A42" s="83">
        <v>1</v>
      </c>
      <c r="B42" s="84">
        <v>2</v>
      </c>
      <c r="C42" s="84">
        <v>3</v>
      </c>
      <c r="D42" s="84">
        <v>4</v>
      </c>
      <c r="E42" s="84">
        <v>5</v>
      </c>
      <c r="F42" s="13">
        <v>6</v>
      </c>
    </row>
    <row r="43" spans="1:11" ht="48" thickBot="1" x14ac:dyDescent="0.3">
      <c r="A43" s="15"/>
      <c r="B43" s="26" t="s">
        <v>29</v>
      </c>
      <c r="C43" s="14">
        <v>1</v>
      </c>
      <c r="D43" s="14">
        <v>12</v>
      </c>
      <c r="E43" s="27">
        <v>50</v>
      </c>
      <c r="F43" s="27">
        <f>C43*D43*E43</f>
        <v>600</v>
      </c>
    </row>
    <row r="44" spans="1:11" ht="16.5" thickBot="1" x14ac:dyDescent="0.3">
      <c r="A44" s="105" t="s">
        <v>18</v>
      </c>
      <c r="B44" s="106"/>
      <c r="C44" s="84" t="s">
        <v>19</v>
      </c>
      <c r="D44" s="84" t="s">
        <v>19</v>
      </c>
      <c r="E44" s="28" t="s">
        <v>19</v>
      </c>
      <c r="F44" s="29">
        <f>F43</f>
        <v>600</v>
      </c>
    </row>
    <row r="47" spans="1:11" ht="15.75" x14ac:dyDescent="0.25">
      <c r="A47" s="3" t="s">
        <v>21</v>
      </c>
      <c r="B47" s="2"/>
      <c r="C47" s="2"/>
      <c r="D47" s="4" t="s">
        <v>85</v>
      </c>
    </row>
    <row r="48" spans="1:11" ht="15.75" thickBot="1" x14ac:dyDescent="0.3"/>
    <row r="49" spans="1:11" s="8" customFormat="1" ht="63.75" thickBot="1" x14ac:dyDescent="0.3">
      <c r="A49" s="23" t="s">
        <v>23</v>
      </c>
      <c r="B49" s="81" t="s">
        <v>24</v>
      </c>
      <c r="C49" s="81" t="s">
        <v>25</v>
      </c>
      <c r="D49" s="81" t="s">
        <v>26</v>
      </c>
      <c r="E49" s="81" t="s">
        <v>27</v>
      </c>
      <c r="F49" s="25" t="s">
        <v>28</v>
      </c>
    </row>
    <row r="50" spans="1:11" s="8" customFormat="1" ht="16.5" thickBot="1" x14ac:dyDescent="0.3">
      <c r="A50" s="83">
        <v>1</v>
      </c>
      <c r="B50" s="84">
        <v>2</v>
      </c>
      <c r="C50" s="84">
        <v>3</v>
      </c>
      <c r="D50" s="84">
        <v>4</v>
      </c>
      <c r="E50" s="84">
        <v>5</v>
      </c>
      <c r="F50" s="13">
        <v>6</v>
      </c>
    </row>
    <row r="51" spans="1:11" s="8" customFormat="1" ht="48" thickBot="1" x14ac:dyDescent="0.3">
      <c r="A51" s="15"/>
      <c r="B51" s="26" t="s">
        <v>29</v>
      </c>
      <c r="C51" s="15">
        <v>3</v>
      </c>
      <c r="D51" s="15">
        <v>12</v>
      </c>
      <c r="E51" s="27">
        <v>50</v>
      </c>
      <c r="F51" s="27">
        <f>C51*D51*E51</f>
        <v>1800</v>
      </c>
    </row>
    <row r="52" spans="1:11" s="8" customFormat="1" ht="16.5" thickBot="1" x14ac:dyDescent="0.3">
      <c r="A52" s="105" t="s">
        <v>18</v>
      </c>
      <c r="B52" s="106"/>
      <c r="C52" s="84" t="s">
        <v>19</v>
      </c>
      <c r="D52" s="84" t="s">
        <v>19</v>
      </c>
      <c r="E52" s="28" t="s">
        <v>19</v>
      </c>
      <c r="F52" s="29">
        <f>F51</f>
        <v>1800</v>
      </c>
    </row>
    <row r="53" spans="1:11" ht="41.25" customHeight="1" thickBot="1" x14ac:dyDescent="0.3"/>
    <row r="54" spans="1:11" ht="21.75" customHeight="1" thickBot="1" x14ac:dyDescent="0.35">
      <c r="H54" s="127" t="s">
        <v>92</v>
      </c>
      <c r="I54" s="128"/>
      <c r="J54" s="50">
        <f>F44+F52</f>
        <v>2400</v>
      </c>
    </row>
    <row r="55" spans="1:11" ht="45" customHeight="1" x14ac:dyDescent="0.35">
      <c r="A55" s="111" t="s">
        <v>49</v>
      </c>
      <c r="B55" s="111"/>
      <c r="C55" s="111"/>
      <c r="D55" s="111"/>
      <c r="E55" s="111"/>
      <c r="F55" s="111"/>
      <c r="G55" s="111"/>
      <c r="H55" s="111"/>
      <c r="I55" s="111"/>
      <c r="J55" s="111"/>
      <c r="K55" s="88"/>
    </row>
    <row r="57" spans="1:11" ht="15.75" x14ac:dyDescent="0.25">
      <c r="A57" s="3" t="s">
        <v>22</v>
      </c>
      <c r="B57" s="2"/>
      <c r="C57" s="4">
        <v>119</v>
      </c>
      <c r="D57" s="2"/>
    </row>
    <row r="58" spans="1:11" ht="15.75" x14ac:dyDescent="0.25">
      <c r="A58" s="3" t="s">
        <v>21</v>
      </c>
      <c r="B58" s="2"/>
      <c r="C58" s="2"/>
      <c r="D58" s="4" t="s">
        <v>87</v>
      </c>
    </row>
    <row r="59" spans="1:11" ht="15.75" thickBot="1" x14ac:dyDescent="0.3"/>
    <row r="60" spans="1:11" s="8" customFormat="1" ht="75.75" customHeight="1" thickBot="1" x14ac:dyDescent="0.3">
      <c r="A60" s="23" t="s">
        <v>23</v>
      </c>
      <c r="B60" s="112" t="s">
        <v>31</v>
      </c>
      <c r="C60" s="112"/>
      <c r="D60" s="112"/>
      <c r="E60" s="81" t="s">
        <v>32</v>
      </c>
      <c r="F60" s="25" t="s">
        <v>33</v>
      </c>
    </row>
    <row r="61" spans="1:11" s="8" customFormat="1" ht="16.5" thickBot="1" x14ac:dyDescent="0.3">
      <c r="A61" s="30">
        <v>1</v>
      </c>
      <c r="B61" s="113">
        <v>2</v>
      </c>
      <c r="C61" s="113"/>
      <c r="D61" s="113"/>
      <c r="E61" s="82">
        <v>3</v>
      </c>
      <c r="F61" s="31">
        <v>4</v>
      </c>
    </row>
    <row r="62" spans="1:11" s="8" customFormat="1" ht="33" customHeight="1" x14ac:dyDescent="0.25">
      <c r="A62" s="15">
        <v>1</v>
      </c>
      <c r="B62" s="114" t="s">
        <v>42</v>
      </c>
      <c r="C62" s="115"/>
      <c r="D62" s="116"/>
      <c r="E62" s="32" t="s">
        <v>19</v>
      </c>
      <c r="F62" s="16"/>
    </row>
    <row r="63" spans="1:11" s="8" customFormat="1" ht="15.75" customHeight="1" x14ac:dyDescent="0.25">
      <c r="A63" s="18" t="s">
        <v>34</v>
      </c>
      <c r="B63" s="110" t="s">
        <v>43</v>
      </c>
      <c r="C63" s="110"/>
      <c r="D63" s="110"/>
      <c r="E63" s="19">
        <f>J20</f>
        <v>1469678.49</v>
      </c>
      <c r="F63" s="19">
        <f>E63*22%</f>
        <v>323329.26779999997</v>
      </c>
    </row>
    <row r="64" spans="1:11" s="8" customFormat="1" ht="15.75" x14ac:dyDescent="0.25">
      <c r="A64" s="18" t="s">
        <v>35</v>
      </c>
      <c r="B64" s="110" t="s">
        <v>44</v>
      </c>
      <c r="C64" s="110"/>
      <c r="D64" s="110"/>
      <c r="E64" s="19"/>
      <c r="F64" s="19"/>
    </row>
    <row r="65" spans="1:6" s="8" customFormat="1" ht="48.75" customHeight="1" x14ac:dyDescent="0.25">
      <c r="A65" s="18" t="s">
        <v>36</v>
      </c>
      <c r="B65" s="110" t="s">
        <v>45</v>
      </c>
      <c r="C65" s="110"/>
      <c r="D65" s="110"/>
      <c r="E65" s="19"/>
      <c r="F65" s="19"/>
    </row>
    <row r="66" spans="1:6" s="8" customFormat="1" ht="34.5" customHeight="1" x14ac:dyDescent="0.25">
      <c r="A66" s="18">
        <v>2</v>
      </c>
      <c r="B66" s="110" t="s">
        <v>86</v>
      </c>
      <c r="C66" s="110"/>
      <c r="D66" s="110"/>
      <c r="E66" s="33" t="s">
        <v>19</v>
      </c>
      <c r="F66" s="19"/>
    </row>
    <row r="67" spans="1:6" s="8" customFormat="1" ht="51" customHeight="1" x14ac:dyDescent="0.25">
      <c r="A67" s="18" t="s">
        <v>37</v>
      </c>
      <c r="B67" s="110" t="s">
        <v>46</v>
      </c>
      <c r="C67" s="110"/>
      <c r="D67" s="110"/>
      <c r="E67" s="19">
        <f>E63</f>
        <v>1469678.49</v>
      </c>
      <c r="F67" s="19">
        <f>E67*2.9%</f>
        <v>42620.676209999998</v>
      </c>
    </row>
    <row r="68" spans="1:6" s="8" customFormat="1" ht="35.25" customHeight="1" x14ac:dyDescent="0.25">
      <c r="A68" s="18" t="s">
        <v>38</v>
      </c>
      <c r="B68" s="110" t="s">
        <v>47</v>
      </c>
      <c r="C68" s="110"/>
      <c r="D68" s="110"/>
      <c r="E68" s="19"/>
      <c r="F68" s="19"/>
    </row>
    <row r="69" spans="1:6" s="8" customFormat="1" ht="50.25" customHeight="1" x14ac:dyDescent="0.25">
      <c r="A69" s="18" t="s">
        <v>39</v>
      </c>
      <c r="B69" s="110" t="s">
        <v>48</v>
      </c>
      <c r="C69" s="110"/>
      <c r="D69" s="110"/>
      <c r="E69" s="19">
        <f>E67</f>
        <v>1469678.49</v>
      </c>
      <c r="F69" s="19">
        <f>E69*0.2%</f>
        <v>2939.35698</v>
      </c>
    </row>
    <row r="70" spans="1:6" s="8" customFormat="1" ht="48" customHeight="1" x14ac:dyDescent="0.25">
      <c r="A70" s="18" t="s">
        <v>40</v>
      </c>
      <c r="B70" s="110" t="s">
        <v>50</v>
      </c>
      <c r="C70" s="110"/>
      <c r="D70" s="110"/>
      <c r="E70" s="19"/>
      <c r="F70" s="19"/>
    </row>
    <row r="71" spans="1:6" s="8" customFormat="1" ht="51" customHeight="1" x14ac:dyDescent="0.25">
      <c r="A71" s="18" t="s">
        <v>41</v>
      </c>
      <c r="B71" s="110" t="s">
        <v>50</v>
      </c>
      <c r="C71" s="110"/>
      <c r="D71" s="110"/>
      <c r="E71" s="19"/>
      <c r="F71" s="19"/>
    </row>
    <row r="72" spans="1:6" s="8" customFormat="1" ht="33.75" customHeight="1" thickBot="1" x14ac:dyDescent="0.3">
      <c r="A72" s="21">
        <v>3</v>
      </c>
      <c r="B72" s="114" t="s">
        <v>51</v>
      </c>
      <c r="C72" s="115"/>
      <c r="D72" s="116"/>
      <c r="E72" s="22">
        <f>E69</f>
        <v>1469678.49</v>
      </c>
      <c r="F72" s="22">
        <f>E72*5.1%</f>
        <v>74953.602989999999</v>
      </c>
    </row>
    <row r="73" spans="1:6" s="8" customFormat="1" ht="16.5" thickBot="1" x14ac:dyDescent="0.3">
      <c r="A73" s="119" t="s">
        <v>18</v>
      </c>
      <c r="B73" s="120"/>
      <c r="C73" s="120"/>
      <c r="D73" s="121"/>
      <c r="E73" s="51" t="s">
        <v>19</v>
      </c>
      <c r="F73" s="52">
        <f>F63+F67+F69+F72</f>
        <v>443842.90397999994</v>
      </c>
    </row>
    <row r="74" spans="1:6" s="8" customFormat="1" ht="15.75" x14ac:dyDescent="0.25"/>
    <row r="75" spans="1:6" ht="31.5" customHeight="1" x14ac:dyDescent="0.25">
      <c r="A75" s="3" t="s">
        <v>21</v>
      </c>
      <c r="B75" s="2"/>
      <c r="C75" s="2"/>
      <c r="D75" s="4" t="s">
        <v>85</v>
      </c>
    </row>
    <row r="76" spans="1:6" ht="15.75" thickBot="1" x14ac:dyDescent="0.3"/>
    <row r="77" spans="1:6" s="8" customFormat="1" ht="75.75" customHeight="1" thickBot="1" x14ac:dyDescent="0.3">
      <c r="A77" s="23" t="s">
        <v>23</v>
      </c>
      <c r="B77" s="112" t="s">
        <v>31</v>
      </c>
      <c r="C77" s="112"/>
      <c r="D77" s="112"/>
      <c r="E77" s="81" t="s">
        <v>32</v>
      </c>
      <c r="F77" s="25" t="s">
        <v>33</v>
      </c>
    </row>
    <row r="78" spans="1:6" s="8" customFormat="1" ht="16.5" thickBot="1" x14ac:dyDescent="0.3">
      <c r="A78" s="30">
        <v>1</v>
      </c>
      <c r="B78" s="113">
        <v>2</v>
      </c>
      <c r="C78" s="113"/>
      <c r="D78" s="113"/>
      <c r="E78" s="82">
        <v>3</v>
      </c>
      <c r="F78" s="31">
        <v>4</v>
      </c>
    </row>
    <row r="79" spans="1:6" s="8" customFormat="1" ht="33" customHeight="1" x14ac:dyDescent="0.25">
      <c r="A79" s="15">
        <v>1</v>
      </c>
      <c r="B79" s="110" t="s">
        <v>42</v>
      </c>
      <c r="C79" s="110"/>
      <c r="D79" s="110"/>
      <c r="E79" s="32" t="s">
        <v>19</v>
      </c>
      <c r="F79" s="16"/>
    </row>
    <row r="80" spans="1:6" s="8" customFormat="1" ht="15.75" customHeight="1" x14ac:dyDescent="0.25">
      <c r="A80" s="18" t="s">
        <v>34</v>
      </c>
      <c r="B80" s="110" t="s">
        <v>43</v>
      </c>
      <c r="C80" s="110"/>
      <c r="D80" s="110"/>
      <c r="E80" s="19">
        <f>K33</f>
        <v>6740559.1400000006</v>
      </c>
      <c r="F80" s="19">
        <f>E80*22%</f>
        <v>1482923.0108</v>
      </c>
    </row>
    <row r="81" spans="1:11" s="8" customFormat="1" ht="15.75" x14ac:dyDescent="0.25">
      <c r="A81" s="18" t="s">
        <v>35</v>
      </c>
      <c r="B81" s="110" t="s">
        <v>44</v>
      </c>
      <c r="C81" s="110"/>
      <c r="D81" s="110"/>
      <c r="E81" s="19"/>
      <c r="F81" s="19"/>
    </row>
    <row r="82" spans="1:11" s="8" customFormat="1" ht="48.75" customHeight="1" x14ac:dyDescent="0.25">
      <c r="A82" s="18" t="s">
        <v>36</v>
      </c>
      <c r="B82" s="110" t="s">
        <v>45</v>
      </c>
      <c r="C82" s="110"/>
      <c r="D82" s="110"/>
      <c r="E82" s="19"/>
      <c r="F82" s="19"/>
    </row>
    <row r="83" spans="1:11" s="8" customFormat="1" ht="34.5" customHeight="1" x14ac:dyDescent="0.25">
      <c r="A83" s="18">
        <v>2</v>
      </c>
      <c r="B83" s="110" t="s">
        <v>86</v>
      </c>
      <c r="C83" s="110"/>
      <c r="D83" s="110"/>
      <c r="E83" s="33" t="s">
        <v>19</v>
      </c>
      <c r="F83" s="19"/>
    </row>
    <row r="84" spans="1:11" s="8" customFormat="1" ht="51" customHeight="1" x14ac:dyDescent="0.25">
      <c r="A84" s="18" t="s">
        <v>37</v>
      </c>
      <c r="B84" s="110" t="s">
        <v>46</v>
      </c>
      <c r="C84" s="110"/>
      <c r="D84" s="110"/>
      <c r="E84" s="19">
        <f>E80</f>
        <v>6740559.1400000006</v>
      </c>
      <c r="F84" s="19">
        <f>E84*2.9%</f>
        <v>195476.21506000002</v>
      </c>
    </row>
    <row r="85" spans="1:11" s="8" customFormat="1" ht="35.25" customHeight="1" x14ac:dyDescent="0.25">
      <c r="A85" s="18" t="s">
        <v>38</v>
      </c>
      <c r="B85" s="110" t="s">
        <v>47</v>
      </c>
      <c r="C85" s="110"/>
      <c r="D85" s="110"/>
      <c r="E85" s="19"/>
      <c r="F85" s="19"/>
    </row>
    <row r="86" spans="1:11" s="8" customFormat="1" ht="50.25" customHeight="1" x14ac:dyDescent="0.25">
      <c r="A86" s="18" t="s">
        <v>39</v>
      </c>
      <c r="B86" s="110" t="s">
        <v>48</v>
      </c>
      <c r="C86" s="110"/>
      <c r="D86" s="110"/>
      <c r="E86" s="19">
        <f>E84</f>
        <v>6740559.1400000006</v>
      </c>
      <c r="F86" s="19">
        <f>E86*0.2%</f>
        <v>13481.118280000001</v>
      </c>
    </row>
    <row r="87" spans="1:11" s="8" customFormat="1" ht="48" customHeight="1" x14ac:dyDescent="0.25">
      <c r="A87" s="18" t="s">
        <v>40</v>
      </c>
      <c r="B87" s="110" t="s">
        <v>50</v>
      </c>
      <c r="C87" s="110"/>
      <c r="D87" s="110"/>
      <c r="E87" s="19"/>
      <c r="F87" s="19"/>
    </row>
    <row r="88" spans="1:11" s="8" customFormat="1" ht="51" customHeight="1" x14ac:dyDescent="0.25">
      <c r="A88" s="18" t="s">
        <v>41</v>
      </c>
      <c r="B88" s="110" t="s">
        <v>50</v>
      </c>
      <c r="C88" s="110"/>
      <c r="D88" s="110"/>
      <c r="E88" s="19"/>
      <c r="F88" s="19"/>
    </row>
    <row r="89" spans="1:11" s="8" customFormat="1" ht="33.75" customHeight="1" thickBot="1" x14ac:dyDescent="0.3">
      <c r="A89" s="21">
        <v>3</v>
      </c>
      <c r="B89" s="114" t="s">
        <v>51</v>
      </c>
      <c r="C89" s="115"/>
      <c r="D89" s="116"/>
      <c r="E89" s="22">
        <f>E86</f>
        <v>6740559.1400000006</v>
      </c>
      <c r="F89" s="22">
        <f>E89*5.1%</f>
        <v>343768.51614000002</v>
      </c>
    </row>
    <row r="90" spans="1:11" s="8" customFormat="1" ht="16.5" thickBot="1" x14ac:dyDescent="0.3">
      <c r="A90" s="119" t="s">
        <v>18</v>
      </c>
      <c r="B90" s="120"/>
      <c r="C90" s="120"/>
      <c r="D90" s="121"/>
      <c r="E90" s="51" t="s">
        <v>19</v>
      </c>
      <c r="F90" s="52">
        <f>F80+F84+F86+F89</f>
        <v>2035648.8602800001</v>
      </c>
    </row>
    <row r="91" spans="1:11" s="8" customFormat="1" ht="16.5" thickBot="1" x14ac:dyDescent="0.3">
      <c r="A91" s="59"/>
      <c r="B91" s="59"/>
      <c r="C91" s="59"/>
      <c r="D91" s="59"/>
      <c r="E91" s="59"/>
      <c r="F91" s="37"/>
    </row>
    <row r="92" spans="1:11" s="8" customFormat="1" ht="20.25" customHeight="1" thickBot="1" x14ac:dyDescent="0.35">
      <c r="H92" s="127" t="s">
        <v>93</v>
      </c>
      <c r="I92" s="128"/>
      <c r="J92" s="50">
        <f>F73+F90</f>
        <v>2479491.7642600001</v>
      </c>
    </row>
    <row r="93" spans="1:11" s="8" customFormat="1" ht="94.5" customHeight="1" x14ac:dyDescent="0.25">
      <c r="A93" s="118" t="s">
        <v>52</v>
      </c>
      <c r="B93" s="118"/>
      <c r="C93" s="118"/>
      <c r="D93" s="118"/>
      <c r="E93" s="118"/>
      <c r="F93" s="118"/>
      <c r="G93" s="118"/>
      <c r="H93" s="118"/>
      <c r="I93" s="118"/>
      <c r="J93" s="118"/>
      <c r="K93" s="89"/>
    </row>
    <row r="94" spans="1:11" s="8" customFormat="1" ht="15.75" x14ac:dyDescent="0.25"/>
    <row r="95" spans="1:11" s="8" customFormat="1" ht="15.75" x14ac:dyDescent="0.25">
      <c r="A95" s="117" t="s">
        <v>53</v>
      </c>
      <c r="B95" s="117"/>
      <c r="C95" s="117"/>
      <c r="D95" s="117"/>
      <c r="E95" s="117"/>
      <c r="F95" s="117"/>
      <c r="G95" s="117"/>
      <c r="H95" s="117"/>
      <c r="I95" s="117"/>
      <c r="J95" s="117"/>
      <c r="K95" s="90"/>
    </row>
  </sheetData>
  <mergeCells count="64">
    <mergeCell ref="A95:J95"/>
    <mergeCell ref="D4:G4"/>
    <mergeCell ref="K25:K27"/>
    <mergeCell ref="B87:D87"/>
    <mergeCell ref="B88:D88"/>
    <mergeCell ref="B89:D89"/>
    <mergeCell ref="A90:D90"/>
    <mergeCell ref="H92:I92"/>
    <mergeCell ref="A93:J93"/>
    <mergeCell ref="B81:D81"/>
    <mergeCell ref="B82:D82"/>
    <mergeCell ref="B83:D83"/>
    <mergeCell ref="B84:D84"/>
    <mergeCell ref="B85:D85"/>
    <mergeCell ref="B86:D86"/>
    <mergeCell ref="A73:D73"/>
    <mergeCell ref="B77:D77"/>
    <mergeCell ref="B78:D78"/>
    <mergeCell ref="B79:D79"/>
    <mergeCell ref="B80:D80"/>
    <mergeCell ref="B67:D67"/>
    <mergeCell ref="B68:D68"/>
    <mergeCell ref="B69:D69"/>
    <mergeCell ref="B70:D70"/>
    <mergeCell ref="B71:D71"/>
    <mergeCell ref="B72:D72"/>
    <mergeCell ref="A33:B33"/>
    <mergeCell ref="B66:D66"/>
    <mergeCell ref="A36:J36"/>
    <mergeCell ref="A44:B44"/>
    <mergeCell ref="A52:B52"/>
    <mergeCell ref="H54:I54"/>
    <mergeCell ref="A55:J55"/>
    <mergeCell ref="B60:D60"/>
    <mergeCell ref="B61:D61"/>
    <mergeCell ref="B62:D62"/>
    <mergeCell ref="B63:D63"/>
    <mergeCell ref="B64:D64"/>
    <mergeCell ref="B65:D65"/>
    <mergeCell ref="H35:I35"/>
    <mergeCell ref="I12:I14"/>
    <mergeCell ref="J12:J14"/>
    <mergeCell ref="D13:D14"/>
    <mergeCell ref="E13:G13"/>
    <mergeCell ref="H25:H27"/>
    <mergeCell ref="I25:I27"/>
    <mergeCell ref="J25:J27"/>
    <mergeCell ref="D26:D27"/>
    <mergeCell ref="E26:G26"/>
    <mergeCell ref="A20:B20"/>
    <mergeCell ref="A25:A27"/>
    <mergeCell ref="B25:B27"/>
    <mergeCell ref="C25:C27"/>
    <mergeCell ref="D25:G25"/>
    <mergeCell ref="A1:J1"/>
    <mergeCell ref="A2:J2"/>
    <mergeCell ref="A3:J3"/>
    <mergeCell ref="A5:J5"/>
    <mergeCell ref="A7:J7"/>
    <mergeCell ref="A12:A14"/>
    <mergeCell ref="B12:B14"/>
    <mergeCell ref="C12:C14"/>
    <mergeCell ref="D12:G12"/>
    <mergeCell ref="H12:H14"/>
  </mergeCells>
  <pageMargins left="0.70866141732283472" right="0.18" top="0.67" bottom="0.34" header="0.31496062992125984" footer="0.15748031496062992"/>
  <pageSetup paperSize="9" scale="49" fitToHeight="2" orientation="portrait" r:id="rId1"/>
  <rowBreaks count="1" manualBreakCount="1">
    <brk id="5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3"/>
  <sheetViews>
    <sheetView topLeftCell="A160" workbookViewId="0">
      <selection activeCell="D103" sqref="D103"/>
    </sheetView>
  </sheetViews>
  <sheetFormatPr defaultRowHeight="15" x14ac:dyDescent="0.25"/>
  <cols>
    <col min="1" max="1" width="15.85546875" customWidth="1"/>
    <col min="2" max="2" width="45" customWidth="1"/>
    <col min="3" max="5" width="24.7109375" customWidth="1"/>
    <col min="6" max="6" width="23.28515625" customWidth="1"/>
  </cols>
  <sheetData>
    <row r="2" spans="1:10" ht="19.5" x14ac:dyDescent="0.35">
      <c r="A2" s="96" t="s">
        <v>54</v>
      </c>
      <c r="B2" s="96"/>
      <c r="C2" s="96"/>
      <c r="D2" s="96"/>
      <c r="E2" s="96"/>
    </row>
    <row r="4" spans="1:10" ht="15.75" x14ac:dyDescent="0.25">
      <c r="A4" s="3" t="s">
        <v>22</v>
      </c>
      <c r="B4" s="2"/>
      <c r="C4" s="4">
        <v>244</v>
      </c>
      <c r="D4" s="2"/>
    </row>
    <row r="5" spans="1:10" ht="15.75" x14ac:dyDescent="0.25">
      <c r="A5" s="3" t="s">
        <v>21</v>
      </c>
      <c r="B5" s="2"/>
      <c r="C5" s="4" t="s">
        <v>87</v>
      </c>
    </row>
    <row r="6" spans="1:10" ht="15.75" x14ac:dyDescent="0.25">
      <c r="A6" s="3"/>
      <c r="B6" s="2"/>
      <c r="C6" s="6"/>
    </row>
    <row r="7" spans="1:10" ht="15.75" x14ac:dyDescent="0.25">
      <c r="A7" s="3"/>
      <c r="B7" s="2"/>
      <c r="C7" s="6"/>
    </row>
    <row r="8" spans="1:10" ht="19.5" x14ac:dyDescent="0.35">
      <c r="A8" s="96" t="s">
        <v>55</v>
      </c>
      <c r="B8" s="96"/>
      <c r="C8" s="96"/>
      <c r="D8" s="96"/>
      <c r="E8" s="96"/>
      <c r="F8" s="5"/>
      <c r="G8" s="5"/>
      <c r="H8" s="5"/>
      <c r="I8" s="5"/>
      <c r="J8" s="5"/>
    </row>
    <row r="9" spans="1:10" ht="15.75" thickBot="1" x14ac:dyDescent="0.3"/>
    <row r="10" spans="1:10" ht="70.5" customHeight="1" thickBot="1" x14ac:dyDescent="0.3">
      <c r="A10" s="23" t="s">
        <v>23</v>
      </c>
      <c r="B10" s="81" t="s">
        <v>24</v>
      </c>
      <c r="C10" s="81" t="s">
        <v>56</v>
      </c>
      <c r="D10" s="81" t="s">
        <v>57</v>
      </c>
      <c r="E10" s="81" t="s">
        <v>58</v>
      </c>
      <c r="F10" s="25" t="s">
        <v>59</v>
      </c>
    </row>
    <row r="11" spans="1:10" ht="16.5" thickBot="1" x14ac:dyDescent="0.3">
      <c r="A11" s="30">
        <v>1</v>
      </c>
      <c r="B11" s="82">
        <v>2</v>
      </c>
      <c r="C11" s="82">
        <v>3</v>
      </c>
      <c r="D11" s="82">
        <v>4</v>
      </c>
      <c r="E11" s="82">
        <v>5</v>
      </c>
      <c r="F11" s="31">
        <v>6</v>
      </c>
    </row>
    <row r="12" spans="1:10" ht="15.75" x14ac:dyDescent="0.25">
      <c r="A12" s="18">
        <v>1</v>
      </c>
      <c r="B12" s="18" t="s">
        <v>60</v>
      </c>
      <c r="C12" s="18">
        <v>3</v>
      </c>
      <c r="D12" s="18">
        <v>12</v>
      </c>
      <c r="E12" s="19">
        <v>1916.67</v>
      </c>
      <c r="F12" s="19">
        <v>23000</v>
      </c>
    </row>
    <row r="13" spans="1:10" ht="15.75" x14ac:dyDescent="0.25">
      <c r="A13" s="18">
        <v>2</v>
      </c>
      <c r="B13" s="18" t="s">
        <v>61</v>
      </c>
      <c r="C13" s="93" t="s">
        <v>19</v>
      </c>
      <c r="D13" s="18">
        <v>12</v>
      </c>
      <c r="E13" s="19">
        <v>555</v>
      </c>
      <c r="F13" s="19">
        <f>12*555</f>
        <v>6660</v>
      </c>
    </row>
    <row r="14" spans="1:10" ht="15.75" x14ac:dyDescent="0.25">
      <c r="A14" s="123" t="s">
        <v>18</v>
      </c>
      <c r="B14" s="124"/>
      <c r="C14" s="93" t="s">
        <v>19</v>
      </c>
      <c r="D14" s="93" t="s">
        <v>19</v>
      </c>
      <c r="E14" s="33" t="s">
        <v>19</v>
      </c>
      <c r="F14" s="35">
        <f>SUM(F12:F13)</f>
        <v>29660</v>
      </c>
    </row>
    <row r="17" spans="1:6" ht="19.5" x14ac:dyDescent="0.35">
      <c r="A17" s="96" t="s">
        <v>64</v>
      </c>
      <c r="B17" s="96"/>
      <c r="C17" s="96"/>
      <c r="D17" s="96"/>
      <c r="E17" s="96"/>
      <c r="F17" s="5"/>
    </row>
    <row r="18" spans="1:6" ht="15.75" thickBot="1" x14ac:dyDescent="0.3"/>
    <row r="19" spans="1:6" ht="19.5" thickBot="1" x14ac:dyDescent="0.3">
      <c r="A19" s="23" t="s">
        <v>23</v>
      </c>
      <c r="B19" s="81" t="s">
        <v>24</v>
      </c>
      <c r="C19" s="81" t="s">
        <v>62</v>
      </c>
      <c r="D19" s="25" t="s">
        <v>63</v>
      </c>
      <c r="E19" s="60"/>
      <c r="F19" s="60"/>
    </row>
    <row r="20" spans="1:6" ht="17.25" customHeight="1" thickBot="1" x14ac:dyDescent="0.35">
      <c r="A20" s="30">
        <v>1</v>
      </c>
      <c r="B20" s="82">
        <v>2</v>
      </c>
      <c r="C20" s="82">
        <v>3</v>
      </c>
      <c r="D20" s="31">
        <v>4</v>
      </c>
      <c r="E20" s="61"/>
      <c r="F20" s="61"/>
    </row>
    <row r="21" spans="1:6" ht="18.75" x14ac:dyDescent="0.3">
      <c r="A21" s="15">
        <v>1</v>
      </c>
      <c r="B21" s="15"/>
      <c r="C21" s="15"/>
      <c r="D21" s="15"/>
      <c r="E21" s="62"/>
      <c r="F21" s="63"/>
    </row>
    <row r="22" spans="1:6" ht="18.75" x14ac:dyDescent="0.3">
      <c r="A22" s="18">
        <v>2</v>
      </c>
      <c r="B22" s="18"/>
      <c r="C22" s="93" t="s">
        <v>19</v>
      </c>
      <c r="D22" s="18"/>
      <c r="E22" s="62"/>
      <c r="F22" s="63"/>
    </row>
    <row r="23" spans="1:6" ht="18.75" x14ac:dyDescent="0.3">
      <c r="A23" s="123" t="s">
        <v>18</v>
      </c>
      <c r="B23" s="124"/>
      <c r="C23" s="93" t="s">
        <v>19</v>
      </c>
      <c r="D23" s="69">
        <f>SUM(D21:D22)</f>
        <v>0</v>
      </c>
      <c r="E23" s="61"/>
      <c r="F23" s="64"/>
    </row>
    <row r="26" spans="1:6" ht="19.5" x14ac:dyDescent="0.35">
      <c r="A26" s="96" t="s">
        <v>73</v>
      </c>
      <c r="B26" s="96"/>
      <c r="C26" s="96"/>
      <c r="D26" s="96"/>
      <c r="E26" s="96"/>
    </row>
    <row r="27" spans="1:6" ht="15.75" thickBot="1" x14ac:dyDescent="0.3"/>
    <row r="28" spans="1:6" ht="32.25" thickBot="1" x14ac:dyDescent="0.3">
      <c r="A28" s="23" t="s">
        <v>23</v>
      </c>
      <c r="B28" s="81" t="s">
        <v>24</v>
      </c>
      <c r="C28" s="81" t="s">
        <v>83</v>
      </c>
      <c r="D28" s="81" t="s">
        <v>65</v>
      </c>
      <c r="E28" s="81" t="s">
        <v>66</v>
      </c>
      <c r="F28" s="25" t="s">
        <v>67</v>
      </c>
    </row>
    <row r="29" spans="1:6" ht="16.5" thickBot="1" x14ac:dyDescent="0.3">
      <c r="A29" s="30">
        <v>1</v>
      </c>
      <c r="B29" s="82">
        <v>2</v>
      </c>
      <c r="C29" s="82">
        <v>3</v>
      </c>
      <c r="D29" s="82">
        <v>4</v>
      </c>
      <c r="E29" s="82">
        <v>5</v>
      </c>
      <c r="F29" s="31">
        <v>6</v>
      </c>
    </row>
    <row r="30" spans="1:6" ht="15.75" x14ac:dyDescent="0.25">
      <c r="A30" s="18">
        <v>2</v>
      </c>
      <c r="B30" s="18" t="s">
        <v>69</v>
      </c>
      <c r="C30" s="19">
        <v>83243</v>
      </c>
      <c r="D30" s="70"/>
      <c r="E30" s="70"/>
      <c r="F30" s="19">
        <v>246400</v>
      </c>
    </row>
    <row r="31" spans="1:6" ht="15.75" x14ac:dyDescent="0.25">
      <c r="A31" s="18">
        <v>3</v>
      </c>
      <c r="B31" s="18" t="s">
        <v>70</v>
      </c>
      <c r="C31" s="19">
        <v>90000</v>
      </c>
      <c r="D31" s="70"/>
      <c r="E31" s="70"/>
      <c r="F31" s="19">
        <v>465365</v>
      </c>
    </row>
    <row r="32" spans="1:6" ht="15.75" x14ac:dyDescent="0.25">
      <c r="A32" s="18">
        <v>4</v>
      </c>
      <c r="B32" s="18" t="s">
        <v>68</v>
      </c>
      <c r="C32" s="19">
        <f>7600+4800</f>
        <v>12400</v>
      </c>
      <c r="D32" s="70"/>
      <c r="E32" s="70"/>
      <c r="F32" s="19">
        <v>220460</v>
      </c>
    </row>
    <row r="33" spans="1:6" ht="15.75" x14ac:dyDescent="0.25">
      <c r="A33" s="18">
        <v>5</v>
      </c>
      <c r="B33" s="18" t="s">
        <v>71</v>
      </c>
      <c r="C33" s="19">
        <v>292.57299999999998</v>
      </c>
      <c r="D33" s="70"/>
      <c r="E33" s="70"/>
      <c r="F33" s="125">
        <f>437699.55+152386.45-20</f>
        <v>590066</v>
      </c>
    </row>
    <row r="34" spans="1:6" ht="15.75" x14ac:dyDescent="0.25">
      <c r="A34" s="18">
        <v>6</v>
      </c>
      <c r="B34" s="18" t="s">
        <v>72</v>
      </c>
      <c r="C34" s="19">
        <v>1896.72</v>
      </c>
      <c r="D34" s="70"/>
      <c r="E34" s="70"/>
      <c r="F34" s="126"/>
    </row>
    <row r="35" spans="1:6" ht="15.75" x14ac:dyDescent="0.25">
      <c r="A35" s="123" t="s">
        <v>18</v>
      </c>
      <c r="B35" s="124"/>
      <c r="C35" s="93" t="s">
        <v>19</v>
      </c>
      <c r="D35" s="93" t="s">
        <v>19</v>
      </c>
      <c r="E35" s="93" t="s">
        <v>19</v>
      </c>
      <c r="F35" s="35">
        <f>SUM(F30:F34)</f>
        <v>1522291</v>
      </c>
    </row>
    <row r="38" spans="1:6" ht="19.5" x14ac:dyDescent="0.35">
      <c r="A38" s="96" t="s">
        <v>74</v>
      </c>
      <c r="B38" s="96"/>
      <c r="C38" s="96"/>
      <c r="D38" s="96"/>
      <c r="E38" s="96"/>
    </row>
    <row r="39" spans="1:6" ht="15.75" thickBot="1" x14ac:dyDescent="0.3"/>
    <row r="40" spans="1:6" ht="32.25" thickBot="1" x14ac:dyDescent="0.3">
      <c r="A40" s="23" t="s">
        <v>23</v>
      </c>
      <c r="B40" s="81" t="s">
        <v>24</v>
      </c>
      <c r="C40" s="81" t="s">
        <v>75</v>
      </c>
      <c r="D40" s="81" t="s">
        <v>76</v>
      </c>
      <c r="E40" s="25" t="s">
        <v>77</v>
      </c>
    </row>
    <row r="41" spans="1:6" ht="16.5" thickBot="1" x14ac:dyDescent="0.3">
      <c r="A41" s="30">
        <v>1</v>
      </c>
      <c r="B41" s="82">
        <v>2</v>
      </c>
      <c r="C41" s="82">
        <v>3</v>
      </c>
      <c r="D41" s="82">
        <v>4</v>
      </c>
      <c r="E41" s="31">
        <v>5</v>
      </c>
    </row>
    <row r="42" spans="1:6" ht="15.75" x14ac:dyDescent="0.25">
      <c r="A42" s="15">
        <v>1</v>
      </c>
      <c r="B42" s="15" t="s">
        <v>148</v>
      </c>
      <c r="C42" s="72" t="s">
        <v>113</v>
      </c>
      <c r="D42" s="15">
        <v>3</v>
      </c>
      <c r="E42" s="16">
        <v>2400</v>
      </c>
    </row>
    <row r="43" spans="1:6" ht="15.75" x14ac:dyDescent="0.25">
      <c r="A43" s="18">
        <v>2</v>
      </c>
      <c r="B43" s="18" t="s">
        <v>114</v>
      </c>
      <c r="C43" s="72" t="s">
        <v>113</v>
      </c>
      <c r="D43" s="18">
        <v>1</v>
      </c>
      <c r="E43" s="19">
        <v>990</v>
      </c>
    </row>
    <row r="44" spans="1:6" ht="15.75" x14ac:dyDescent="0.25">
      <c r="A44" s="18">
        <v>3</v>
      </c>
      <c r="B44" s="18" t="s">
        <v>115</v>
      </c>
      <c r="C44" s="72" t="s">
        <v>113</v>
      </c>
      <c r="D44" s="18">
        <v>1</v>
      </c>
      <c r="E44" s="19">
        <v>1800</v>
      </c>
    </row>
    <row r="45" spans="1:6" ht="15.75" x14ac:dyDescent="0.25">
      <c r="A45" s="18">
        <v>4</v>
      </c>
      <c r="B45" s="18" t="s">
        <v>116</v>
      </c>
      <c r="C45" s="72" t="s">
        <v>113</v>
      </c>
      <c r="D45" s="18">
        <v>7</v>
      </c>
      <c r="E45" s="19">
        <f>1574.4+256.72</f>
        <v>1831.1200000000001</v>
      </c>
    </row>
    <row r="46" spans="1:6" ht="15.75" x14ac:dyDescent="0.25">
      <c r="A46" s="18">
        <v>5</v>
      </c>
      <c r="B46" s="18" t="s">
        <v>117</v>
      </c>
      <c r="C46" s="72" t="s">
        <v>113</v>
      </c>
      <c r="D46" s="18">
        <v>2</v>
      </c>
      <c r="E46" s="19">
        <v>2757</v>
      </c>
    </row>
    <row r="47" spans="1:6" ht="15.75" x14ac:dyDescent="0.25">
      <c r="A47" s="18">
        <v>6</v>
      </c>
      <c r="B47" s="18" t="s">
        <v>118</v>
      </c>
      <c r="C47" s="72" t="s">
        <v>113</v>
      </c>
      <c r="D47" s="18">
        <v>3</v>
      </c>
      <c r="E47" s="19">
        <v>4500</v>
      </c>
    </row>
    <row r="48" spans="1:6" ht="15.75" x14ac:dyDescent="0.25">
      <c r="A48" s="18">
        <v>7</v>
      </c>
      <c r="B48" s="18" t="s">
        <v>119</v>
      </c>
      <c r="C48" s="72" t="s">
        <v>113</v>
      </c>
      <c r="D48" s="18">
        <v>9</v>
      </c>
      <c r="E48" s="19">
        <v>2023.8</v>
      </c>
    </row>
    <row r="49" spans="1:5" ht="15.75" x14ac:dyDescent="0.25">
      <c r="A49" s="18">
        <v>8</v>
      </c>
      <c r="B49" s="18" t="s">
        <v>120</v>
      </c>
      <c r="C49" s="72" t="s">
        <v>113</v>
      </c>
      <c r="D49" s="18">
        <v>1</v>
      </c>
      <c r="E49" s="19">
        <v>6500</v>
      </c>
    </row>
    <row r="50" spans="1:5" ht="15.75" x14ac:dyDescent="0.25">
      <c r="A50" s="18">
        <v>9</v>
      </c>
      <c r="B50" s="18" t="s">
        <v>121</v>
      </c>
      <c r="C50" s="72" t="s">
        <v>113</v>
      </c>
      <c r="D50" s="18">
        <v>11</v>
      </c>
      <c r="E50" s="19">
        <v>50820</v>
      </c>
    </row>
    <row r="51" spans="1:5" ht="15.75" x14ac:dyDescent="0.25">
      <c r="A51" s="18">
        <v>10</v>
      </c>
      <c r="B51" s="18" t="s">
        <v>122</v>
      </c>
      <c r="C51" s="72" t="s">
        <v>113</v>
      </c>
      <c r="D51" s="18">
        <v>1</v>
      </c>
      <c r="E51" s="19">
        <v>13855.32</v>
      </c>
    </row>
    <row r="52" spans="1:5" ht="15.75" x14ac:dyDescent="0.25">
      <c r="A52" s="18">
        <v>11</v>
      </c>
      <c r="B52" s="18" t="s">
        <v>123</v>
      </c>
      <c r="C52" s="72" t="s">
        <v>113</v>
      </c>
      <c r="D52" s="18">
        <v>12</v>
      </c>
      <c r="E52" s="19">
        <v>48000</v>
      </c>
    </row>
    <row r="53" spans="1:5" ht="15.75" x14ac:dyDescent="0.25">
      <c r="A53" s="18">
        <v>12</v>
      </c>
      <c r="B53" s="18" t="s">
        <v>124</v>
      </c>
      <c r="C53" s="72" t="s">
        <v>113</v>
      </c>
      <c r="D53" s="18">
        <v>12</v>
      </c>
      <c r="E53" s="19">
        <v>1092.96</v>
      </c>
    </row>
    <row r="54" spans="1:5" ht="15.75" x14ac:dyDescent="0.25">
      <c r="A54" s="18">
        <v>13</v>
      </c>
      <c r="B54" s="18" t="s">
        <v>125</v>
      </c>
      <c r="C54" s="72" t="s">
        <v>113</v>
      </c>
      <c r="D54" s="18">
        <v>78</v>
      </c>
      <c r="E54" s="19">
        <v>36660</v>
      </c>
    </row>
    <row r="55" spans="1:5" ht="15.75" x14ac:dyDescent="0.25">
      <c r="A55" s="18">
        <v>14</v>
      </c>
      <c r="B55" s="18" t="s">
        <v>126</v>
      </c>
      <c r="C55" s="72" t="s">
        <v>113</v>
      </c>
      <c r="D55" s="18">
        <v>11</v>
      </c>
      <c r="E55" s="19">
        <v>27500</v>
      </c>
    </row>
    <row r="56" spans="1:5" ht="15.75" x14ac:dyDescent="0.25">
      <c r="A56" s="18">
        <v>15</v>
      </c>
      <c r="B56" s="18" t="s">
        <v>127</v>
      </c>
      <c r="C56" s="72" t="s">
        <v>113</v>
      </c>
      <c r="D56" s="18">
        <v>16</v>
      </c>
      <c r="E56" s="19">
        <v>2200</v>
      </c>
    </row>
    <row r="57" spans="1:5" ht="15.75" x14ac:dyDescent="0.25">
      <c r="A57" s="18">
        <v>16</v>
      </c>
      <c r="B57" s="18" t="s">
        <v>128</v>
      </c>
      <c r="C57" s="72" t="s">
        <v>113</v>
      </c>
      <c r="D57" s="18">
        <v>1</v>
      </c>
      <c r="E57" s="19">
        <v>3000</v>
      </c>
    </row>
    <row r="58" spans="1:5" ht="15.75" x14ac:dyDescent="0.25">
      <c r="A58" s="18">
        <v>17</v>
      </c>
      <c r="B58" s="18" t="s">
        <v>129</v>
      </c>
      <c r="C58" s="72" t="s">
        <v>113</v>
      </c>
      <c r="D58" s="18">
        <v>10</v>
      </c>
      <c r="E58" s="19">
        <v>10000</v>
      </c>
    </row>
    <row r="59" spans="1:5" ht="15.75" x14ac:dyDescent="0.25">
      <c r="A59" s="18">
        <v>18</v>
      </c>
      <c r="B59" s="18"/>
      <c r="C59" s="18"/>
      <c r="D59" s="18"/>
      <c r="E59" s="19"/>
    </row>
    <row r="60" spans="1:5" ht="15.75" x14ac:dyDescent="0.25">
      <c r="A60" s="123" t="s">
        <v>18</v>
      </c>
      <c r="B60" s="124"/>
      <c r="C60" s="93" t="s">
        <v>19</v>
      </c>
      <c r="D60" s="93" t="s">
        <v>19</v>
      </c>
      <c r="E60" s="35">
        <f>SUM(E42:E59)</f>
        <v>215930.19999999998</v>
      </c>
    </row>
    <row r="63" spans="1:5" ht="19.5" x14ac:dyDescent="0.35">
      <c r="A63" s="96" t="s">
        <v>78</v>
      </c>
      <c r="B63" s="96"/>
      <c r="C63" s="96"/>
      <c r="D63" s="96"/>
      <c r="E63" s="96"/>
    </row>
    <row r="64" spans="1:5" ht="15.75" thickBot="1" x14ac:dyDescent="0.3"/>
    <row r="65" spans="1:5" ht="32.25" thickBot="1" x14ac:dyDescent="0.3">
      <c r="A65" s="23" t="s">
        <v>23</v>
      </c>
      <c r="B65" s="81" t="s">
        <v>24</v>
      </c>
      <c r="C65" s="81" t="s">
        <v>62</v>
      </c>
      <c r="D65" s="25" t="s">
        <v>77</v>
      </c>
    </row>
    <row r="66" spans="1:5" ht="15" customHeight="1" thickBot="1" x14ac:dyDescent="0.35">
      <c r="A66" s="83">
        <v>1</v>
      </c>
      <c r="B66" s="84">
        <v>2</v>
      </c>
      <c r="C66" s="84">
        <v>3</v>
      </c>
      <c r="D66" s="13">
        <v>4</v>
      </c>
      <c r="E66" s="61"/>
    </row>
    <row r="67" spans="1:5" ht="18.75" x14ac:dyDescent="0.3">
      <c r="A67" s="15">
        <v>1</v>
      </c>
      <c r="B67" s="15" t="s">
        <v>131</v>
      </c>
      <c r="C67" s="15">
        <v>3</v>
      </c>
      <c r="D67" s="16">
        <v>320400</v>
      </c>
      <c r="E67" s="65"/>
    </row>
    <row r="68" spans="1:5" ht="32.25" x14ac:dyDescent="0.3">
      <c r="A68" s="18">
        <v>2</v>
      </c>
      <c r="B68" s="68" t="s">
        <v>132</v>
      </c>
      <c r="C68" s="18">
        <v>3</v>
      </c>
      <c r="D68" s="19">
        <v>20000</v>
      </c>
      <c r="E68" s="65"/>
    </row>
    <row r="69" spans="1:5" ht="16.5" customHeight="1" x14ac:dyDescent="0.3">
      <c r="A69" s="18">
        <v>3</v>
      </c>
      <c r="B69" s="18" t="s">
        <v>133</v>
      </c>
      <c r="C69" s="18">
        <v>2</v>
      </c>
      <c r="D69" s="19">
        <f>64744-28619.09</f>
        <v>36124.910000000003</v>
      </c>
      <c r="E69" s="65"/>
    </row>
    <row r="70" spans="1:5" ht="16.5" customHeight="1" x14ac:dyDescent="0.3">
      <c r="A70" s="18">
        <v>4</v>
      </c>
      <c r="B70" s="18" t="s">
        <v>134</v>
      </c>
      <c r="C70" s="18">
        <v>1</v>
      </c>
      <c r="D70" s="19">
        <v>13200</v>
      </c>
      <c r="E70" s="65"/>
    </row>
    <row r="71" spans="1:5" ht="16.5" customHeight="1" x14ac:dyDescent="0.3">
      <c r="A71" s="18">
        <v>5</v>
      </c>
      <c r="B71" s="18" t="s">
        <v>135</v>
      </c>
      <c r="C71" s="18">
        <v>1</v>
      </c>
      <c r="D71" s="19">
        <v>1360</v>
      </c>
      <c r="E71" s="65"/>
    </row>
    <row r="72" spans="1:5" ht="16.5" customHeight="1" x14ac:dyDescent="0.3">
      <c r="A72" s="18">
        <v>6</v>
      </c>
      <c r="B72" s="18" t="s">
        <v>136</v>
      </c>
      <c r="C72" s="18">
        <v>1</v>
      </c>
      <c r="D72" s="19">
        <v>70000</v>
      </c>
      <c r="E72" s="65"/>
    </row>
    <row r="73" spans="1:5" ht="18.75" customHeight="1" x14ac:dyDescent="0.3">
      <c r="A73" s="18">
        <v>7</v>
      </c>
      <c r="B73" s="18" t="s">
        <v>137</v>
      </c>
      <c r="C73" s="18">
        <v>6</v>
      </c>
      <c r="D73" s="19">
        <v>5000</v>
      </c>
      <c r="E73" s="65"/>
    </row>
    <row r="74" spans="1:5" ht="18" customHeight="1" x14ac:dyDescent="0.3">
      <c r="A74" s="18">
        <v>8</v>
      </c>
      <c r="B74" s="18" t="s">
        <v>138</v>
      </c>
      <c r="C74" s="18">
        <v>1</v>
      </c>
      <c r="D74" s="19">
        <v>2500</v>
      </c>
      <c r="E74" s="65"/>
    </row>
    <row r="75" spans="1:5" ht="18" customHeight="1" x14ac:dyDescent="0.3">
      <c r="A75" s="18">
        <v>9</v>
      </c>
      <c r="B75" s="18" t="s">
        <v>139</v>
      </c>
      <c r="C75" s="18">
        <v>1</v>
      </c>
      <c r="D75" s="19">
        <v>550</v>
      </c>
      <c r="E75" s="65"/>
    </row>
    <row r="76" spans="1:5" ht="18" customHeight="1" x14ac:dyDescent="0.3">
      <c r="A76" s="18">
        <v>10</v>
      </c>
      <c r="B76" s="18" t="s">
        <v>140</v>
      </c>
      <c r="C76" s="18">
        <v>1</v>
      </c>
      <c r="D76" s="19">
        <v>8316.5</v>
      </c>
      <c r="E76" s="65"/>
    </row>
    <row r="77" spans="1:5" ht="18" customHeight="1" x14ac:dyDescent="0.3">
      <c r="A77" s="18">
        <v>11</v>
      </c>
      <c r="B77" s="18" t="s">
        <v>141</v>
      </c>
      <c r="C77" s="18">
        <v>1</v>
      </c>
      <c r="D77" s="19">
        <v>10000</v>
      </c>
      <c r="E77" s="65"/>
    </row>
    <row r="78" spans="1:5" ht="18" hidden="1" customHeight="1" x14ac:dyDescent="0.3">
      <c r="A78" s="18">
        <v>12</v>
      </c>
      <c r="B78" s="18"/>
      <c r="C78" s="18"/>
      <c r="D78" s="19"/>
      <c r="E78" s="65"/>
    </row>
    <row r="79" spans="1:5" ht="18" hidden="1" customHeight="1" x14ac:dyDescent="0.3">
      <c r="A79" s="18">
        <v>13</v>
      </c>
      <c r="B79" s="18"/>
      <c r="C79" s="18"/>
      <c r="D79" s="19"/>
      <c r="E79" s="65"/>
    </row>
    <row r="80" spans="1:5" ht="18" hidden="1" customHeight="1" x14ac:dyDescent="0.3">
      <c r="A80" s="18">
        <v>14</v>
      </c>
      <c r="B80" s="18"/>
      <c r="C80" s="18"/>
      <c r="D80" s="19"/>
      <c r="E80" s="65"/>
    </row>
    <row r="81" spans="1:5" ht="18" hidden="1" customHeight="1" x14ac:dyDescent="0.3">
      <c r="A81" s="18">
        <v>15</v>
      </c>
      <c r="B81" s="18"/>
      <c r="C81" s="18"/>
      <c r="D81" s="19"/>
      <c r="E81" s="65"/>
    </row>
    <row r="82" spans="1:5" ht="18.75" x14ac:dyDescent="0.3">
      <c r="A82" s="123" t="s">
        <v>18</v>
      </c>
      <c r="B82" s="124"/>
      <c r="C82" s="93" t="s">
        <v>19</v>
      </c>
      <c r="D82" s="35">
        <f>SUM(D67:D81)</f>
        <v>487451.41000000003</v>
      </c>
      <c r="E82" s="66"/>
    </row>
    <row r="85" spans="1:5" ht="19.5" x14ac:dyDescent="0.35">
      <c r="A85" s="96" t="s">
        <v>79</v>
      </c>
      <c r="B85" s="96"/>
      <c r="C85" s="96"/>
      <c r="D85" s="96"/>
      <c r="E85" s="96"/>
    </row>
    <row r="86" spans="1:5" ht="15.75" thickBot="1" x14ac:dyDescent="0.3"/>
    <row r="87" spans="1:5" ht="32.25" thickBot="1" x14ac:dyDescent="0.3">
      <c r="A87" s="83" t="s">
        <v>23</v>
      </c>
      <c r="B87" s="81" t="s">
        <v>24</v>
      </c>
      <c r="C87" s="81" t="s">
        <v>130</v>
      </c>
      <c r="D87" s="25" t="s">
        <v>77</v>
      </c>
    </row>
    <row r="88" spans="1:5" ht="15.75" customHeight="1" thickBot="1" x14ac:dyDescent="0.35">
      <c r="A88" s="83">
        <v>1</v>
      </c>
      <c r="B88" s="84">
        <v>2</v>
      </c>
      <c r="C88" s="84">
        <v>3</v>
      </c>
      <c r="D88" s="13">
        <v>4</v>
      </c>
      <c r="E88" s="61"/>
    </row>
    <row r="89" spans="1:5" ht="18.75" x14ac:dyDescent="0.3">
      <c r="A89" s="18">
        <v>1</v>
      </c>
      <c r="B89" s="18" t="s">
        <v>142</v>
      </c>
      <c r="C89" s="18">
        <v>320</v>
      </c>
      <c r="D89" s="19">
        <v>32000</v>
      </c>
      <c r="E89" s="65"/>
    </row>
    <row r="90" spans="1:5" ht="18.75" x14ac:dyDescent="0.3">
      <c r="A90" s="18">
        <v>2</v>
      </c>
      <c r="B90" s="18"/>
      <c r="C90" s="18"/>
      <c r="D90" s="19"/>
      <c r="E90" s="65"/>
    </row>
    <row r="91" spans="1:5" ht="18.75" x14ac:dyDescent="0.3">
      <c r="A91" s="18">
        <v>3</v>
      </c>
      <c r="B91" s="18"/>
      <c r="C91" s="18"/>
      <c r="D91" s="19"/>
      <c r="E91" s="65"/>
    </row>
    <row r="92" spans="1:5" ht="18.75" x14ac:dyDescent="0.3">
      <c r="A92" s="18">
        <v>4</v>
      </c>
      <c r="B92" s="18"/>
      <c r="C92" s="18"/>
      <c r="D92" s="19"/>
      <c r="E92" s="65"/>
    </row>
    <row r="93" spans="1:5" ht="18.75" x14ac:dyDescent="0.3">
      <c r="A93" s="18">
        <v>5</v>
      </c>
      <c r="B93" s="18"/>
      <c r="C93" s="18"/>
      <c r="D93" s="19"/>
      <c r="E93" s="65"/>
    </row>
    <row r="94" spans="1:5" ht="18.75" x14ac:dyDescent="0.3">
      <c r="A94" s="18">
        <v>6</v>
      </c>
      <c r="B94" s="18"/>
      <c r="C94" s="18"/>
      <c r="D94" s="19"/>
      <c r="E94" s="65"/>
    </row>
    <row r="95" spans="1:5" ht="18.75" x14ac:dyDescent="0.3">
      <c r="A95" s="123" t="s">
        <v>18</v>
      </c>
      <c r="B95" s="124"/>
      <c r="C95" s="93" t="s">
        <v>19</v>
      </c>
      <c r="D95" s="35">
        <f>SUM(D89:D94)</f>
        <v>32000</v>
      </c>
      <c r="E95" s="66"/>
    </row>
    <row r="98" spans="1:5" ht="19.5" x14ac:dyDescent="0.35">
      <c r="A98" s="96" t="s">
        <v>81</v>
      </c>
      <c r="B98" s="96"/>
      <c r="C98" s="96"/>
      <c r="D98" s="96"/>
      <c r="E98" s="96"/>
    </row>
    <row r="99" spans="1:5" ht="15.75" thickBot="1" x14ac:dyDescent="0.3"/>
    <row r="100" spans="1:5" ht="20.25" customHeight="1" thickBot="1" x14ac:dyDescent="0.3">
      <c r="A100" s="23" t="s">
        <v>23</v>
      </c>
      <c r="B100" s="81" t="s">
        <v>24</v>
      </c>
      <c r="C100" s="81" t="s">
        <v>130</v>
      </c>
      <c r="D100" s="25" t="s">
        <v>80</v>
      </c>
    </row>
    <row r="101" spans="1:5" ht="16.5" customHeight="1" thickBot="1" x14ac:dyDescent="0.35">
      <c r="A101" s="73">
        <v>1</v>
      </c>
      <c r="B101" s="81">
        <v>2</v>
      </c>
      <c r="C101" s="81">
        <v>3</v>
      </c>
      <c r="D101" s="25">
        <v>4</v>
      </c>
      <c r="E101" s="61"/>
    </row>
    <row r="102" spans="1:5" ht="18.75" x14ac:dyDescent="0.3">
      <c r="A102" s="18">
        <v>1</v>
      </c>
      <c r="B102" s="18" t="s">
        <v>169</v>
      </c>
      <c r="C102" s="18">
        <v>20</v>
      </c>
      <c r="D102" s="19">
        <f>133648-1800</f>
        <v>131848</v>
      </c>
      <c r="E102" s="65"/>
    </row>
    <row r="103" spans="1:5" ht="18.75" x14ac:dyDescent="0.3">
      <c r="A103" s="18"/>
      <c r="B103" s="18"/>
      <c r="C103" s="18"/>
      <c r="D103" s="19"/>
      <c r="E103" s="65"/>
    </row>
    <row r="104" spans="1:5" ht="18.75" x14ac:dyDescent="0.3">
      <c r="A104" s="18"/>
      <c r="B104" s="18"/>
      <c r="C104" s="18"/>
      <c r="D104" s="19"/>
      <c r="E104" s="65"/>
    </row>
    <row r="105" spans="1:5" ht="18.75" x14ac:dyDescent="0.3">
      <c r="A105" s="18"/>
      <c r="B105" s="18"/>
      <c r="C105" s="18"/>
      <c r="D105" s="19"/>
      <c r="E105" s="65"/>
    </row>
    <row r="106" spans="1:5" ht="18.75" x14ac:dyDescent="0.3">
      <c r="A106" s="18"/>
      <c r="B106" s="18"/>
      <c r="C106" s="18"/>
      <c r="D106" s="19"/>
      <c r="E106" s="65"/>
    </row>
    <row r="107" spans="1:5" ht="18.75" x14ac:dyDescent="0.3">
      <c r="A107" s="18"/>
      <c r="B107" s="18"/>
      <c r="C107" s="18"/>
      <c r="D107" s="19"/>
      <c r="E107" s="65"/>
    </row>
    <row r="108" spans="1:5" ht="18.75" x14ac:dyDescent="0.3">
      <c r="A108" s="123" t="s">
        <v>18</v>
      </c>
      <c r="B108" s="124"/>
      <c r="C108" s="93" t="s">
        <v>19</v>
      </c>
      <c r="D108" s="35">
        <f>SUM(D102:D107)</f>
        <v>131848</v>
      </c>
      <c r="E108" s="66"/>
    </row>
    <row r="111" spans="1:5" ht="19.5" x14ac:dyDescent="0.35">
      <c r="A111" s="96" t="s">
        <v>82</v>
      </c>
      <c r="B111" s="96"/>
      <c r="C111" s="96"/>
      <c r="D111" s="96"/>
      <c r="E111" s="96"/>
    </row>
    <row r="112" spans="1:5" ht="15.75" thickBot="1" x14ac:dyDescent="0.3"/>
    <row r="113" spans="1:6" ht="16.5" thickBot="1" x14ac:dyDescent="0.3">
      <c r="A113" s="23" t="s">
        <v>23</v>
      </c>
      <c r="B113" s="81" t="s">
        <v>24</v>
      </c>
      <c r="C113" s="81" t="s">
        <v>96</v>
      </c>
      <c r="D113" s="25" t="s">
        <v>80</v>
      </c>
    </row>
    <row r="114" spans="1:6" ht="15" customHeight="1" thickBot="1" x14ac:dyDescent="0.35">
      <c r="A114" s="73">
        <v>1</v>
      </c>
      <c r="B114" s="81">
        <v>2</v>
      </c>
      <c r="C114" s="81">
        <v>3</v>
      </c>
      <c r="D114" s="25">
        <v>4</v>
      </c>
      <c r="E114" s="61"/>
    </row>
    <row r="115" spans="1:6" ht="18.75" x14ac:dyDescent="0.3">
      <c r="A115" s="18">
        <v>1</v>
      </c>
      <c r="B115" s="18" t="s">
        <v>143</v>
      </c>
      <c r="C115" s="18">
        <v>12</v>
      </c>
      <c r="D115" s="19">
        <v>11856</v>
      </c>
      <c r="E115" s="65"/>
    </row>
    <row r="116" spans="1:6" ht="18.75" x14ac:dyDescent="0.3">
      <c r="A116" s="18">
        <v>2</v>
      </c>
      <c r="B116" s="18" t="s">
        <v>144</v>
      </c>
      <c r="C116" s="18">
        <v>6</v>
      </c>
      <c r="D116" s="19">
        <v>13266</v>
      </c>
      <c r="E116" s="65"/>
    </row>
    <row r="117" spans="1:6" ht="18.75" x14ac:dyDescent="0.3">
      <c r="A117" s="18">
        <v>3</v>
      </c>
      <c r="B117" s="18"/>
      <c r="C117" s="18"/>
      <c r="D117" s="19"/>
      <c r="E117" s="65"/>
    </row>
    <row r="118" spans="1:6" ht="18.75" x14ac:dyDescent="0.3">
      <c r="A118" s="18">
        <v>4</v>
      </c>
      <c r="B118" s="18"/>
      <c r="C118" s="18"/>
      <c r="D118" s="19"/>
      <c r="E118" s="65"/>
    </row>
    <row r="119" spans="1:6" ht="18.75" x14ac:dyDescent="0.3">
      <c r="A119" s="18">
        <v>5</v>
      </c>
      <c r="B119" s="18"/>
      <c r="C119" s="18"/>
      <c r="D119" s="19"/>
      <c r="E119" s="65"/>
    </row>
    <row r="120" spans="1:6" ht="18.75" x14ac:dyDescent="0.3">
      <c r="A120" s="18">
        <v>6</v>
      </c>
      <c r="B120" s="18"/>
      <c r="C120" s="18"/>
      <c r="D120" s="19"/>
      <c r="E120" s="65"/>
    </row>
    <row r="121" spans="1:6" ht="18.75" x14ac:dyDescent="0.3">
      <c r="A121" s="123" t="s">
        <v>18</v>
      </c>
      <c r="B121" s="124"/>
      <c r="C121" s="93" t="s">
        <v>19</v>
      </c>
      <c r="D121" s="35">
        <f>SUM(D115:D120)</f>
        <v>25122</v>
      </c>
      <c r="E121" s="66"/>
    </row>
    <row r="122" spans="1:6" ht="15.75" thickBot="1" x14ac:dyDescent="0.3"/>
    <row r="123" spans="1:6" ht="19.5" thickBot="1" x14ac:dyDescent="0.35">
      <c r="D123" s="127" t="s">
        <v>146</v>
      </c>
      <c r="E123" s="128"/>
      <c r="F123" s="50">
        <f>F14+D23+F35+E60+D82+D95+D108+D121</f>
        <v>2444302.61</v>
      </c>
    </row>
  </sheetData>
  <mergeCells count="19">
    <mergeCell ref="D123:E123"/>
    <mergeCell ref="A85:E85"/>
    <mergeCell ref="A95:B95"/>
    <mergeCell ref="A98:E98"/>
    <mergeCell ref="A108:B108"/>
    <mergeCell ref="A111:E111"/>
    <mergeCell ref="A121:B121"/>
    <mergeCell ref="F33:F34"/>
    <mergeCell ref="A35:B35"/>
    <mergeCell ref="A38:E38"/>
    <mergeCell ref="A60:B60"/>
    <mergeCell ref="A63:E63"/>
    <mergeCell ref="A82:B82"/>
    <mergeCell ref="A2:E2"/>
    <mergeCell ref="A8:E8"/>
    <mergeCell ref="A14:B14"/>
    <mergeCell ref="A17:E17"/>
    <mergeCell ref="A23:B23"/>
    <mergeCell ref="A26:E26"/>
  </mergeCells>
  <pageMargins left="0.70866141732283472" right="0.19" top="0.44" bottom="0.14000000000000001" header="0.31496062992125984" footer="0.16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111,112,119 ВБ</vt:lpstr>
      <vt:lpstr>800 ВБ</vt:lpstr>
      <vt:lpstr>244 ВБ</vt:lpstr>
      <vt:lpstr>111,112,119 МЗ</vt:lpstr>
      <vt:lpstr>800</vt:lpstr>
      <vt:lpstr>244 МЗ</vt:lpstr>
      <vt:lpstr>244 СИЦ</vt:lpstr>
      <vt:lpstr>111,112,119 МЗ 2018-2019</vt:lpstr>
      <vt:lpstr>244 МЗ 2018-2019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2017-03-16T13:32:46Z</dcterms:modified>
</cp:coreProperties>
</file>